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 tabRatio="772" firstSheet="1" activeTab="1"/>
  </bookViews>
  <sheets>
    <sheet name="ข้อ3-4" sheetId="1" r:id="rId1"/>
    <sheet name="ข้อ 5" sheetId="2" r:id="rId2"/>
    <sheet name="ข้อ 6" sheetId="3" r:id="rId3"/>
    <sheet name="ข้อ 7" sheetId="4" r:id="rId4"/>
    <sheet name="ส่วนที่ 4" sheetId="6" r:id="rId5"/>
    <sheet name="ผดนง_ยุทธศาสตร์" sheetId="5" r:id="rId6"/>
    <sheet name="ส่วนที่3" sheetId="7" r:id="rId7"/>
    <sheet name="ยธ_ศก" sheetId="8" r:id="rId8"/>
    <sheet name="ยธ_ชุมชน" sheetId="12" r:id="rId9"/>
    <sheet name="ยธ_ทรัพล้อม" sheetId="10" r:id="rId10"/>
    <sheet name="ยธ_MGT" sheetId="11" r:id="rId11"/>
    <sheet name="ยธ_(2)" sheetId="13" r:id="rId12"/>
  </sheets>
  <calcPr calcId="124519"/>
</workbook>
</file>

<file path=xl/calcChain.xml><?xml version="1.0" encoding="utf-8"?>
<calcChain xmlns="http://schemas.openxmlformats.org/spreadsheetml/2006/main">
  <c r="B13" i="13"/>
  <c r="B14" i="12"/>
  <c r="L88" i="2"/>
  <c r="B71"/>
  <c r="F71" s="1"/>
  <c r="B13" i="11"/>
  <c r="B13" i="10"/>
  <c r="B14" i="8"/>
  <c r="D14" i="7"/>
  <c r="C14"/>
  <c r="B14"/>
  <c r="C31" i="5"/>
  <c r="F33" i="4"/>
  <c r="F32"/>
  <c r="F56" i="3"/>
  <c r="F55"/>
  <c r="F45"/>
  <c r="D58"/>
  <c r="F47"/>
  <c r="F42"/>
  <c r="C86" i="2"/>
  <c r="B81"/>
  <c r="C81" s="1"/>
  <c r="C77"/>
  <c r="C76"/>
  <c r="C75"/>
  <c r="B72"/>
  <c r="J88"/>
  <c r="H88"/>
  <c r="I88" s="1"/>
  <c r="D88"/>
  <c r="I86"/>
  <c r="E86"/>
  <c r="I85"/>
  <c r="E85"/>
  <c r="I81"/>
  <c r="E81"/>
  <c r="I78"/>
  <c r="E78"/>
  <c r="C78"/>
  <c r="I77"/>
  <c r="E77"/>
  <c r="I76"/>
  <c r="E76"/>
  <c r="I75"/>
  <c r="E75"/>
  <c r="I72"/>
  <c r="E72"/>
  <c r="C72"/>
  <c r="I71"/>
  <c r="E71"/>
  <c r="I70"/>
  <c r="E70"/>
  <c r="C70"/>
  <c r="J60"/>
  <c r="H60"/>
  <c r="I58"/>
  <c r="I57"/>
  <c r="E57"/>
  <c r="I53"/>
  <c r="C53"/>
  <c r="I50"/>
  <c r="I49"/>
  <c r="I48"/>
  <c r="I47"/>
  <c r="C47"/>
  <c r="I44"/>
  <c r="C44"/>
  <c r="I43"/>
  <c r="I42"/>
  <c r="C42"/>
  <c r="I60" i="1"/>
  <c r="F9" i="4"/>
  <c r="F8"/>
  <c r="E14"/>
  <c r="F16" i="3"/>
  <c r="F24"/>
  <c r="F23"/>
  <c r="F13"/>
  <c r="F10"/>
  <c r="F9"/>
  <c r="D26"/>
  <c r="F26" i="2"/>
  <c r="H26"/>
  <c r="I24"/>
  <c r="I23"/>
  <c r="I19"/>
  <c r="E19"/>
  <c r="I14"/>
  <c r="I15"/>
  <c r="I16"/>
  <c r="I13"/>
  <c r="G14"/>
  <c r="E14"/>
  <c r="E16"/>
  <c r="I9"/>
  <c r="I10"/>
  <c r="I8"/>
  <c r="E9"/>
  <c r="E10"/>
  <c r="E8"/>
  <c r="C10"/>
  <c r="C8"/>
  <c r="F62" i="1"/>
  <c r="D62"/>
  <c r="B62"/>
  <c r="G62"/>
  <c r="E62"/>
  <c r="H35"/>
  <c r="D35"/>
  <c r="F35"/>
  <c r="B35"/>
  <c r="E88" i="2" l="1"/>
  <c r="K88"/>
  <c r="E45" i="4"/>
  <c r="F88" i="2"/>
  <c r="G71"/>
  <c r="B88"/>
  <c r="C88" s="1"/>
  <c r="B26" i="3"/>
  <c r="F46"/>
  <c r="F48"/>
  <c r="F58" s="1"/>
  <c r="G47" s="1"/>
  <c r="B58"/>
  <c r="C46" s="1"/>
  <c r="F14"/>
  <c r="F15"/>
  <c r="I62" i="1"/>
  <c r="H62"/>
  <c r="F26" i="3" l="1"/>
  <c r="G23" s="1"/>
  <c r="G41"/>
  <c r="C56"/>
  <c r="G46"/>
  <c r="G45"/>
  <c r="E45" s="1"/>
  <c r="C45"/>
  <c r="C47"/>
  <c r="C48"/>
  <c r="C41"/>
  <c r="E46"/>
  <c r="G55"/>
  <c r="E55" s="1"/>
  <c r="G56"/>
  <c r="E56" s="1"/>
  <c r="G48"/>
  <c r="E48" s="1"/>
  <c r="G40"/>
  <c r="G42"/>
  <c r="E47"/>
  <c r="E58" l="1"/>
  <c r="G10"/>
  <c r="E26"/>
  <c r="G19"/>
  <c r="C14"/>
  <c r="G14"/>
  <c r="E14" s="1"/>
  <c r="G24"/>
  <c r="E24" s="1"/>
  <c r="E23"/>
  <c r="G13"/>
  <c r="E13" s="1"/>
  <c r="G15"/>
  <c r="E15" s="1"/>
  <c r="G9"/>
  <c r="E9" s="1"/>
  <c r="G8"/>
  <c r="G16"/>
  <c r="E16" s="1"/>
  <c r="C13" l="1"/>
  <c r="C15"/>
  <c r="C24"/>
  <c r="C16"/>
  <c r="C9"/>
  <c r="C23"/>
  <c r="C55"/>
  <c r="I26" i="2"/>
  <c r="E26"/>
  <c r="C60"/>
  <c r="K60"/>
  <c r="I60"/>
  <c r="K26"/>
  <c r="E60"/>
  <c r="E20"/>
  <c r="M20"/>
  <c r="G20"/>
  <c r="K57"/>
  <c r="K85"/>
  <c r="K19"/>
  <c r="E54"/>
  <c r="G54"/>
  <c r="D54"/>
  <c r="K86"/>
  <c r="K15"/>
  <c r="K58"/>
  <c r="D58"/>
  <c r="E58"/>
  <c r="K8"/>
  <c r="K10"/>
  <c r="K48"/>
  <c r="D48"/>
  <c r="E48"/>
  <c r="K13"/>
  <c r="D13"/>
  <c r="E13"/>
  <c r="K75"/>
  <c r="K78"/>
  <c r="K24"/>
  <c r="K47"/>
  <c r="D47"/>
  <c r="E47"/>
  <c r="K50"/>
  <c r="D50"/>
  <c r="E50"/>
  <c r="K72"/>
  <c r="K42"/>
  <c r="D42"/>
  <c r="E42"/>
  <c r="K77"/>
  <c r="K82"/>
  <c r="K53"/>
  <c r="D53"/>
  <c r="E53"/>
  <c r="K81"/>
  <c r="K23"/>
  <c r="K49"/>
  <c r="D49"/>
  <c r="E49"/>
  <c r="K43"/>
  <c r="D43"/>
  <c r="E43"/>
  <c r="F43"/>
  <c r="K16"/>
  <c r="K54"/>
  <c r="L54"/>
  <c r="I54"/>
  <c r="B54"/>
  <c r="K9"/>
  <c r="K76"/>
  <c r="K44"/>
  <c r="D44"/>
  <c r="E44"/>
  <c r="K14"/>
  <c r="K71"/>
  <c r="K70"/>
</calcChain>
</file>

<file path=xl/sharedStrings.xml><?xml version="1.0" encoding="utf-8"?>
<sst xmlns="http://schemas.openxmlformats.org/spreadsheetml/2006/main" count="545" uniqueCount="197">
  <si>
    <t>แบบที่ 2 แบบติดตามผลการดำเนินงานขององค์กรปกครองส่วนท้องถื่นราย 6 เดือน</t>
  </si>
  <si>
    <t>ส่วนที่ 1  ข้อมูลทั่วไป</t>
  </si>
  <si>
    <t xml:space="preserve">2. รายงานผลการดำเนินงานครั้งที่ </t>
  </si>
  <si>
    <t>โดยเริ่มครั้งที่ 1 ตั้งแต่สิ้นสุดการดำเนินงานในเดือนมีนาคม  (ตุลาคม - มีนาคม)      (ครึ่งปีแรก)</t>
  </si>
  <si>
    <t>ส่วนที่ 2 ผลการดำเนินงานตามแผนพัฒนา 3 ปี</t>
  </si>
  <si>
    <t>3. จำนวนโครงการและงบประมาณตามแผนพัฒนา 3 ปี</t>
  </si>
  <si>
    <t>ยุทธศาสตร์</t>
  </si>
  <si>
    <t>จำนวนโครงการ</t>
  </si>
  <si>
    <t>งบประมาณ</t>
  </si>
  <si>
    <t>รวม</t>
  </si>
  <si>
    <t>1. ยุทธศาสตร์ด้านเศรษฐกิจ</t>
  </si>
  <si>
    <t xml:space="preserve">  - พัฒนาการอาชีพ</t>
  </si>
  <si>
    <t xml:space="preserve">  - พัฒนาการอุตสาหกรรมและการโยธา</t>
  </si>
  <si>
    <t xml:space="preserve">  - พัฒนาการเกษตร</t>
  </si>
  <si>
    <t xml:space="preserve">  - พัฒนาการศึกษา</t>
  </si>
  <si>
    <t xml:space="preserve">  - พัฒนาการสาธารณสุข</t>
  </si>
  <si>
    <t xml:space="preserve">  - พัฒนาบริหารจัดการ</t>
  </si>
  <si>
    <t>2. ยุทธศาสตร์การบริการชุมชนและสังคม</t>
  </si>
  <si>
    <t xml:space="preserve">  - พัฒนาการสร้างความเข้มแข็งของชุมชน</t>
  </si>
  <si>
    <t xml:space="preserve">  - พัฒนาการศาสนาวัฒนธรรมและนันทนาการ</t>
  </si>
  <si>
    <t>3. ยุทธศาสตร์ด้านสิ่งแวดล้อมและทรัพยากรฯ</t>
  </si>
  <si>
    <t xml:space="preserve">  - พัฒนาด้านเคหะและชุมชน</t>
  </si>
  <si>
    <t>4. ยุทธศาสตร์การบริการจัดการองค์กร</t>
  </si>
  <si>
    <t xml:space="preserve">  - พัฒนาบุคลากร</t>
  </si>
  <si>
    <t xml:space="preserve">  - พัฒนาการบริหารจัดการ</t>
  </si>
  <si>
    <t>ปี</t>
  </si>
  <si>
    <t>4. จำนวนโครงการตามแผนยุทธศาสตร์การพัฒนาจังหวัดนครศรีธรรมราช</t>
  </si>
  <si>
    <t xml:space="preserve">1. พัฒนาระบบและเครือข่ายการเรียนรู้ </t>
  </si>
  <si>
    <t>ส่งเสริมการจัดสร้างชุมชนตันแบบตามแนวปรัชญา</t>
  </si>
  <si>
    <t>เศรษฐกิจพอเพียง</t>
  </si>
  <si>
    <t>2. พัฒนาการบริหารจัดการภาคเกษตร ส่งเสริม</t>
  </si>
  <si>
    <t>เศรษฐกิจชุมชนเกษตร ธุรกิจอุตสาหกรรมต่อเนื่อง</t>
  </si>
  <si>
    <t>การเกษตรบนพื้นฐานการสนับสนุนจากระบบ</t>
  </si>
  <si>
    <t>โลจิสติกส์และบริหารจัดการด้านการตลาด</t>
  </si>
  <si>
    <t>3. พัฒนาระบบบริหารจัดการท่องเที่ยว</t>
  </si>
  <si>
    <t>4. การบริหารจัดการทรัพยากรธรรมชาติสิ่งแวด</t>
  </si>
  <si>
    <t>ล้อมตลอดจนการส่งเสริมประสิทธิภาพด้านพลังงาน</t>
  </si>
  <si>
    <t>และเพิ่มสัดส่วนการใช้พลังงานทดแทน</t>
  </si>
  <si>
    <t>5. พัฒนาคน องค์กร ระบบสวัสดิการสังคม</t>
  </si>
  <si>
    <t>และความมั่นคงบนพื้นฐานการบริหารกิจการ</t>
  </si>
  <si>
    <t>บ้านเมืองที่ดี</t>
  </si>
  <si>
    <t>จำนวน</t>
  </si>
  <si>
    <t>ร้อยละ</t>
  </si>
  <si>
    <t>โครงการที่เสร็จ</t>
  </si>
  <si>
    <t>โครงการระหว่างดำเนินการ</t>
  </si>
  <si>
    <t>โครงการที่ยังไม่ได้ดำเนินการ</t>
  </si>
  <si>
    <t>โครงการที่ยกเลิก</t>
  </si>
  <si>
    <t>โครงการที่มีการเพิ่มเติม</t>
  </si>
  <si>
    <t>จำนวนโครงการทั้งหมด</t>
  </si>
  <si>
    <t xml:space="preserve">  -  พัฒนาการศาสนาวัฒนธรรมและนันทนาการ</t>
  </si>
  <si>
    <t>งบปกติ</t>
  </si>
  <si>
    <t>เงินสะสม</t>
  </si>
  <si>
    <t>จำนวนเงิน</t>
  </si>
  <si>
    <t>ส่วนที่ 3 ผลการดำเนินงานตามโครงการที่ได้รับเงินอุดหนุนเฉพาะกิจ</t>
  </si>
  <si>
    <t>โครงการ</t>
  </si>
  <si>
    <t>ดำเนินการเสร็จแล้ว</t>
  </si>
  <si>
    <t>อยู่ในระหว่างดำเนินการ</t>
  </si>
  <si>
    <t>ผลการดำเนินงาน</t>
  </si>
  <si>
    <t>ยังไม่ได้ดำเนินการ</t>
  </si>
  <si>
    <t>งบประมาณที่ได้รับ</t>
  </si>
  <si>
    <t>งบประมาณที่เบิกจ่ายไป</t>
  </si>
  <si>
    <t>หลักประกันรายได้ผู้สูงอายุ</t>
  </si>
  <si>
    <t>/</t>
  </si>
  <si>
    <t>สนับสนุนสวัสดิการเบี้ยยังชีพความพิการ</t>
  </si>
  <si>
    <t>1. ชื่อองค์กรปกครองส่วนท้องถิ่น.....องค์การบริหารส่วนตำบลฉลอง.....</t>
  </si>
  <si>
    <t>(2.1) ครั้งที่ 1 ครึ่งปีแรก (ตุลาคม - มีนาคม)</t>
  </si>
  <si>
    <t>แบบสรุปผลการดำเนินงานตามแผนพัฒนา 3 ปี</t>
  </si>
  <si>
    <t xml:space="preserve"> รายงานผลการดำเนินงานครั้งที่ 2 ครึ่งปีหลัง (เมษายน - กันยายน)</t>
  </si>
  <si>
    <t>ส่วนที่ 4 ปัญหาและอุปสรรคในการปฏิบัติงาน</t>
  </si>
  <si>
    <t>1. จำนวนงบประมาณไม่เพียงพอในการดำเนินงาน</t>
  </si>
  <si>
    <t>แบบประเมินผลการดำเนินงานตามแผนยุทธศาสตร์</t>
  </si>
  <si>
    <t>ส่วนที่ 1 ข้อมูลทั่วไป</t>
  </si>
  <si>
    <t>1. ชื่องค์กรปกครองส่วนท้องถิ่น ........... องค์การบริหารส่วนตำบลฉลอง.....</t>
  </si>
  <si>
    <t>3. ยุทธศาสตร์และจำนวนโครงการที่ปรากฏอยู่ในแผน และจำนวนโครงการที่ได้ปฏิบัติ</t>
  </si>
  <si>
    <t>จำนวนโครงการที่ปรากฏในแผน</t>
  </si>
  <si>
    <t>จำนวนโครงการที่ได้ปฏิบัติ</t>
  </si>
  <si>
    <t>ส่วนที่ 3 ผลการดำเนินงาน</t>
  </si>
  <si>
    <t>4. ความพึงพอใจต่อผลการดำเนินงานขององค์กรปกครองส่วนท้องถิ่นในภาพรวม</t>
  </si>
  <si>
    <t>ประเด็น</t>
  </si>
  <si>
    <t>.</t>
  </si>
  <si>
    <t>2) มีการประชาสัมพันธ์ให้ประชาชนรับรู้ข้อมูลของโครงการ / กิจกรรม</t>
  </si>
  <si>
    <t>3) มีการเปิดโอกาสให้ประชาขนแสดงความคิดเห็นในโครงการ / กิจกรรม</t>
  </si>
  <si>
    <t>4) มีการรายงานผลการดำเนินงานของโครงการ / กิจกรรมให้ประชาชนทราบ</t>
  </si>
  <si>
    <t>5) การเปิดโอกาสให้ประชาชนตรวจสอบการดำเนินโครงการ / กิจกรรม</t>
  </si>
  <si>
    <t>7) ผลการดำเนินโครงการ / กิจกรรมนำไปสู่การแก้ไขปัญหาของประชาชนในท้องถิ่น</t>
  </si>
  <si>
    <t>8) การแก้ไขปัญหาและการตอบสนองความต้องการของประชาชน</t>
  </si>
  <si>
    <t>9) ประโยชน์ที่ประชาชนได้รับจากการดำเนินโครงการ / กิจกรรม</t>
  </si>
  <si>
    <t>ภาพรวม</t>
  </si>
  <si>
    <t>พอใจมาก (%)</t>
  </si>
  <si>
    <t>พอใจ (%)</t>
  </si>
  <si>
    <t>ไม่พอใจ (%)</t>
  </si>
  <si>
    <t>6) การดำเนินงานเป็นไปตามระยะเวลาที่กำหนด</t>
  </si>
  <si>
    <t>1) มีการเปิดโอกาสให้ประชาชนมีส่วนร่วมในโครงการ / กิจกรรม</t>
  </si>
  <si>
    <t>5. ผลการดำเนินงานในแต่ละยุทธศาสตร์</t>
  </si>
  <si>
    <t>1) ความพึงพอใจของผู้เกี่ยวข้อง</t>
  </si>
  <si>
    <t>3) มีการเปิดโอกาสให้ประชาชนแสดงความคิดเห็นในโครงการ / กิจกรรม</t>
  </si>
  <si>
    <t>4) มีการรายงานผลการดำเนินของโครงการ / กิจกรรมให้ประชาชนทราบ</t>
  </si>
  <si>
    <t>8) ประโยชน์ที่ประชาชนได้รับจากการดำเนินโครงการ / กิจกรรม</t>
  </si>
  <si>
    <t>คะแนนความพึงพอใจ     (เต็ม 10 คะแนน)</t>
  </si>
  <si>
    <t>ยุทธศาสตร์ที่ 1  ยุทธศาสตร์ด้านเศรษฐกิจ</t>
  </si>
  <si>
    <t>ยุทธศาสตร์ที่ 3  ยุทธศาสตร์ด้านสิ่งแวดล้อมและทรัพยากรฯ</t>
  </si>
  <si>
    <t>สรุปข้อเสนอแนะของคณะกรรมการติดตามและประเมินผลแผนพัฒนา อบต.ฉลอง</t>
  </si>
  <si>
    <t xml:space="preserve"> </t>
  </si>
  <si>
    <t xml:space="preserve"> - 7 -</t>
  </si>
  <si>
    <t xml:space="preserve"> - 8 -</t>
  </si>
  <si>
    <t xml:space="preserve"> - 9 -</t>
  </si>
  <si>
    <t xml:space="preserve"> - 11 -</t>
  </si>
  <si>
    <t xml:space="preserve"> - 12 -</t>
  </si>
  <si>
    <t xml:space="preserve"> - 13 -</t>
  </si>
  <si>
    <t xml:space="preserve"> - 14 -</t>
  </si>
  <si>
    <t xml:space="preserve"> - 15 -</t>
  </si>
  <si>
    <t xml:space="preserve"> - 16 -</t>
  </si>
  <si>
    <t xml:space="preserve"> - 17 -</t>
  </si>
  <si>
    <t xml:space="preserve"> - 18 -</t>
  </si>
  <si>
    <t xml:space="preserve"> - 19 -</t>
  </si>
  <si>
    <t xml:space="preserve"> - 21 -</t>
  </si>
  <si>
    <t xml:space="preserve"> - 22 -</t>
  </si>
  <si>
    <t>2. การประชาสัมพันธ์ไม่ทั่วถึง ขาดช่องทางใหม่ ๆ ในการประชาสัมพันธ์</t>
  </si>
  <si>
    <t>3. ประชาชนให้ความสำคัญและมีส่วนร่วมในบางกิจกรรมน้อย</t>
  </si>
  <si>
    <t>-</t>
  </si>
  <si>
    <t>ค่าตอบแทนพนักงานจ้าง</t>
  </si>
  <si>
    <t>เงินเพิ่มพนักงานจ้าง</t>
  </si>
  <si>
    <t>เงินสมทบกองทุนประกันสังคม</t>
  </si>
  <si>
    <t>เงินเพิ่มฯพนักงานจ้าง</t>
  </si>
  <si>
    <t xml:space="preserve">                                                                </t>
  </si>
  <si>
    <t>ยุทธศาสตร์ที่ 2  ยุทธศาสตร์ด้านการบริการชุมชนและสังคม</t>
  </si>
  <si>
    <t xml:space="preserve">   </t>
  </si>
  <si>
    <t xml:space="preserve"> - 20 -</t>
  </si>
  <si>
    <t xml:space="preserve">                                                                                          ประธานคณะกรรมการติดตามและประเมินผล</t>
  </si>
  <si>
    <t xml:space="preserve">                                                                                            แผนพัฒนาองค์การบริหารส่วนตำบลฉลอง</t>
  </si>
  <si>
    <t xml:space="preserve"> - 10 -</t>
  </si>
  <si>
    <t>ยุทธศาสตร์ที่ 4  ยุทธศาสตร์การบริหารจัดการองค์กร</t>
  </si>
  <si>
    <t>4. ยุทธศาสตร์การบริหารจัดการองค์กร</t>
  </si>
  <si>
    <r>
      <rPr>
        <b/>
        <sz val="16"/>
        <color theme="1"/>
        <rFont val="TH Niramit AS"/>
      </rPr>
      <t>คำชี้แจง :</t>
    </r>
    <r>
      <rPr>
        <sz val="16"/>
        <color theme="1"/>
        <rFont val="TH Niramit AS"/>
      </rPr>
      <t xml:space="preserve"> แบที่ 2 เป็นแบบติดตามตนเอง โดยมีวัตถุประสงค์เพื่อติดตามผลการดำเนินงานตามแผนยุทธศาสตร์ของ</t>
    </r>
  </si>
  <si>
    <t>องค์กรปกครองส่วนท้องถิ่นภายใต้แผนยุทธศาสตร์ 5 ปี โดยมีกำหนดระยะเวลาในการติดตามและรายงานผลการ</t>
  </si>
  <si>
    <t>ดำเนินงานทุก ๆ 6 เดือน เริ่มตั้งแต่สิ้นสุดการดำเนินงานทุก 6 เดือน (ครึ่งปีแรก)</t>
  </si>
  <si>
    <t xml:space="preserve">          ครั้งที่ 2 ตั้งแต่สิ้นสุดการดำเนินงานในเดือนกันยายน (เมษายน - กันยายน)  (ครึ่งปีหลัง)</t>
  </si>
  <si>
    <t>21,390,000</t>
  </si>
  <si>
    <t>135,345,000</t>
  </si>
  <si>
    <t>12,259,000</t>
  </si>
  <si>
    <t>31,704,000</t>
  </si>
  <si>
    <t>156,199,000</t>
  </si>
  <si>
    <t>200.432,000</t>
  </si>
  <si>
    <t>5. ผลการดำเนินงานตามแผนพัฒนาปี 2557</t>
  </si>
  <si>
    <t xml:space="preserve"> ผลการดำเนินงานตามแผนพัฒนาปี 2557 ทั้งปี</t>
  </si>
  <si>
    <t>6. การเบิกจ่ายงบประมาณปี 2557</t>
  </si>
  <si>
    <t>7. โครงการที่ได้รับเงินอุดหนุนเฉพาะกิจประจำปี 2557</t>
  </si>
  <si>
    <t>7. โครงการที่ได้รับเงินอุดหนุนเฉพาะกิจประจำปี 2557  ครึ่งปีหลัง (เมษายน - กันยายน)</t>
  </si>
  <si>
    <t>เงินอุดหนุนศูนย์พัฒนาครอบครัวฯ</t>
  </si>
  <si>
    <t>เงินอุดหนุนศูนย์พัฒนาในครอบครัว</t>
  </si>
  <si>
    <t>เงินหลักประกันรายได้ผู้สูงอายุ</t>
  </si>
  <si>
    <t>เงินสนับสนุนสวัสดิการเบี้ยยังชีพความพิการ</t>
  </si>
  <si>
    <t>ค่าใช้จ่ายทางการศึกษา (วัสดุการศึกษา)</t>
  </si>
  <si>
    <t>โครงการก่อสร้างถนน คสล.สายห้วยซำ 1</t>
  </si>
  <si>
    <t>โครงการแข่งขันกีฬาดอนสนามเกมส์</t>
  </si>
  <si>
    <t>โครงการแก้ไขปัญหายาเสพติด</t>
  </si>
  <si>
    <t>2. วัน/เดือน/ปี ที่รายงาน        พฤศจิกายน  2557</t>
  </si>
  <si>
    <t xml:space="preserve">                                                                                 (นายจรุงศักดิ์  เกลี้ยงขำ)</t>
  </si>
  <si>
    <t>2,223,000</t>
  </si>
  <si>
    <t>ส่วนที่ 2 ยุทธศาสตร์และโครงการปี 2557</t>
  </si>
  <si>
    <t>1. .........................................................................................................................................................</t>
  </si>
  <si>
    <t>3..........................................................................................................................................................</t>
  </si>
  <si>
    <t>4..........................................................................................................................................................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</si>
  <si>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</t>
  </si>
  <si>
    <t>2..........................................................................................................................................................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</si>
  <si>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</t>
  </si>
  <si>
    <t>5..........................................................................................................................................................</t>
  </si>
  <si>
    <t>10,648,260</t>
  </si>
  <si>
    <t>88.24</t>
  </si>
  <si>
    <t>11.76</t>
  </si>
  <si>
    <t>100.00</t>
  </si>
  <si>
    <t>16.67</t>
  </si>
  <si>
    <t>28.57</t>
  </si>
  <si>
    <t>50.00</t>
  </si>
  <si>
    <t>12.50</t>
  </si>
  <si>
    <t>37.50</t>
  </si>
  <si>
    <t>25</t>
  </si>
  <si>
    <t>75</t>
  </si>
  <si>
    <t>50</t>
  </si>
  <si>
    <t>31.25</t>
  </si>
  <si>
    <t>68.75</t>
  </si>
  <si>
    <t>20.25</t>
  </si>
  <si>
    <t>75.95</t>
  </si>
  <si>
    <t>57.14</t>
  </si>
  <si>
    <t>62.50</t>
  </si>
  <si>
    <t>25.00</t>
  </si>
  <si>
    <t>43.75</t>
  </si>
  <si>
    <t>14.29</t>
  </si>
  <si>
    <t>30.38</t>
  </si>
  <si>
    <t>30.40</t>
  </si>
  <si>
    <t>66.67</t>
  </si>
  <si>
    <t>88.33</t>
  </si>
  <si>
    <t>14,746,960</t>
  </si>
  <si>
    <t xml:space="preserve">1. เน้นการประชาสัมพันธ์การดำเนินงานของ อบต. เพื่อเป็นการประชาสัมพันธ์ให้ประชาชนในพื้นที่ทราบถึงการ </t>
  </si>
  <si>
    <t>3. เพิ่มการดำเนินการ/การพัฒนาเรื่องสถานที่ท่องเที่ยวภายในตำบลฉลอง</t>
  </si>
  <si>
    <t xml:space="preserve">  ดำเนินงานของ อบต.และเพิ่มช่องทางการประชาสัมพันธ์ให้มากขึ้น</t>
  </si>
  <si>
    <t>2. เพิ่มจำนวนแบบการสำรวจความพึงพอใจโดยส่งแบบสอบถามไปยัง ส.อบต.ในพื้นที่และผู้ใหญ่บ้านทุกหมู่บ้าน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</si>
</sst>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ahoma"/>
      <family val="2"/>
      <scheme val="minor"/>
    </font>
    <font>
      <sz val="16"/>
      <color theme="2"/>
      <name val="TH SarabunPSK"/>
      <family val="2"/>
    </font>
    <font>
      <b/>
      <sz val="16"/>
      <color theme="1"/>
      <name val="TH Niramit AS"/>
    </font>
    <font>
      <sz val="16"/>
      <color theme="1"/>
      <name val="TH Niramit AS"/>
    </font>
    <font>
      <b/>
      <sz val="14"/>
      <color theme="1"/>
      <name val="TH Niramit AS"/>
    </font>
    <font>
      <b/>
      <sz val="12"/>
      <color theme="1"/>
      <name val="TH Niramit AS"/>
    </font>
    <font>
      <sz val="12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  <font>
      <sz val="11"/>
      <color theme="1"/>
      <name val="TH Niramit AS"/>
    </font>
    <font>
      <b/>
      <sz val="18"/>
      <color theme="1"/>
      <name val="TH Niramit AS"/>
    </font>
    <font>
      <sz val="10"/>
      <color theme="1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187" fontId="2" fillId="0" borderId="0" xfId="1" applyNumberFormat="1" applyFont="1"/>
    <xf numFmtId="187" fontId="2" fillId="0" borderId="1" xfId="1" applyNumberFormat="1" applyFont="1" applyBorder="1"/>
    <xf numFmtId="187" fontId="6" fillId="0" borderId="0" xfId="1" applyNumberFormat="1" applyFont="1"/>
    <xf numFmtId="187" fontId="6" fillId="0" borderId="0" xfId="0" applyNumberFormat="1" applyFont="1"/>
    <xf numFmtId="43" fontId="2" fillId="0" borderId="0" xfId="1" applyFont="1"/>
    <xf numFmtId="0" fontId="4" fillId="0" borderId="2" xfId="0" applyFont="1" applyBorder="1" applyAlignment="1">
      <alignment horizontal="center" vertical="center" wrapText="1"/>
    </xf>
    <xf numFmtId="187" fontId="4" fillId="0" borderId="2" xfId="1" applyNumberFormat="1" applyFont="1" applyBorder="1" applyAlignment="1">
      <alignment horizontal="center" vertical="center" wrapText="1"/>
    </xf>
    <xf numFmtId="0" fontId="0" fillId="0" borderId="0" xfId="0" applyFont="1"/>
    <xf numFmtId="0" fontId="7" fillId="0" borderId="0" xfId="0" applyFont="1"/>
    <xf numFmtId="2" fontId="0" fillId="0" borderId="0" xfId="0" applyNumberFormat="1" applyFont="1"/>
    <xf numFmtId="43" fontId="0" fillId="0" borderId="0" xfId="0" applyNumberFormat="1" applyFont="1"/>
    <xf numFmtId="0" fontId="4" fillId="0" borderId="0" xfId="0" applyFont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8" fillId="0" borderId="0" xfId="0" applyFont="1"/>
    <xf numFmtId="43" fontId="8" fillId="0" borderId="0" xfId="0" applyNumberFormat="1" applyFont="1"/>
    <xf numFmtId="43" fontId="8" fillId="0" borderId="0" xfId="1" applyFont="1"/>
    <xf numFmtId="0" fontId="5" fillId="0" borderId="0" xfId="0" applyFont="1" applyAlignment="1">
      <alignment wrapText="1"/>
    </xf>
    <xf numFmtId="0" fontId="4" fillId="2" borderId="3" xfId="0" applyFont="1" applyFill="1" applyBorder="1"/>
    <xf numFmtId="0" fontId="4" fillId="2" borderId="6" xfId="0" applyFont="1" applyFill="1" applyBorder="1"/>
    <xf numFmtId="43" fontId="4" fillId="2" borderId="6" xfId="1" applyNumberFormat="1" applyFont="1" applyFill="1" applyBorder="1"/>
    <xf numFmtId="187" fontId="4" fillId="2" borderId="6" xfId="1" applyNumberFormat="1" applyFont="1" applyFill="1" applyBorder="1"/>
    <xf numFmtId="43" fontId="4" fillId="2" borderId="6" xfId="1" applyFont="1" applyFill="1" applyBorder="1"/>
    <xf numFmtId="2" fontId="8" fillId="0" borderId="0" xfId="0" applyNumberFormat="1" applyFont="1"/>
    <xf numFmtId="43" fontId="5" fillId="0" borderId="0" xfId="0" applyNumberFormat="1" applyFont="1"/>
    <xf numFmtId="43" fontId="2" fillId="0" borderId="0" xfId="0" applyNumberFormat="1" applyFont="1"/>
    <xf numFmtId="0" fontId="3" fillId="0" borderId="2" xfId="0" applyFont="1" applyBorder="1" applyAlignment="1">
      <alignment horizontal="center" vertical="center"/>
    </xf>
    <xf numFmtId="2" fontId="0" fillId="0" borderId="0" xfId="0" applyNumberFormat="1"/>
    <xf numFmtId="43" fontId="9" fillId="0" borderId="0" xfId="0" applyNumberFormat="1" applyFont="1"/>
    <xf numFmtId="43" fontId="9" fillId="0" borderId="0" xfId="1" applyFont="1"/>
    <xf numFmtId="0" fontId="0" fillId="0" borderId="0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43" fontId="4" fillId="0" borderId="2" xfId="1" applyNumberFormat="1" applyFont="1" applyBorder="1" applyAlignment="1">
      <alignment horizontal="center" vertical="center" wrapText="1"/>
    </xf>
    <xf numFmtId="43" fontId="2" fillId="0" borderId="0" xfId="1" applyNumberFormat="1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" fillId="0" borderId="0" xfId="0" applyFont="1" applyBorder="1"/>
    <xf numFmtId="187" fontId="11" fillId="0" borderId="0" xfId="1" applyNumberFormat="1" applyFont="1"/>
    <xf numFmtId="43" fontId="2" fillId="0" borderId="0" xfId="0" applyNumberFormat="1" applyFont="1" applyAlignment="1">
      <alignment horizontal="right"/>
    </xf>
    <xf numFmtId="43" fontId="2" fillId="0" borderId="0" xfId="0" applyNumberFormat="1" applyFont="1" applyAlignment="1"/>
    <xf numFmtId="2" fontId="12" fillId="0" borderId="0" xfId="0" applyNumberFormat="1" applyFont="1" applyAlignment="1">
      <alignment horizontal="left"/>
    </xf>
    <xf numFmtId="0" fontId="14" fillId="0" borderId="0" xfId="0" applyFont="1"/>
    <xf numFmtId="187" fontId="14" fillId="0" borderId="0" xfId="1" applyNumberFormat="1" applyFont="1"/>
    <xf numFmtId="0" fontId="14" fillId="0" borderId="1" xfId="0" applyFont="1" applyBorder="1"/>
    <xf numFmtId="187" fontId="14" fillId="0" borderId="1" xfId="1" applyNumberFormat="1" applyFont="1" applyBorder="1"/>
    <xf numFmtId="0" fontId="13" fillId="0" borderId="0" xfId="0" applyFont="1"/>
    <xf numFmtId="0" fontId="13" fillId="0" borderId="6" xfId="0" applyFont="1" applyBorder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8" xfId="0" applyFont="1" applyBorder="1" applyAlignment="1">
      <alignment horizontal="left"/>
    </xf>
    <xf numFmtId="0" fontId="15" fillId="0" borderId="2" xfId="0" applyFont="1" applyBorder="1" applyAlignment="1">
      <alignment horizontal="center" vertical="center" wrapText="1"/>
    </xf>
    <xf numFmtId="187" fontId="15" fillId="0" borderId="2" xfId="1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87" fontId="16" fillId="0" borderId="2" xfId="1" applyNumberFormat="1" applyFont="1" applyBorder="1" applyAlignment="1">
      <alignment horizontal="center" vertical="center" wrapText="1"/>
    </xf>
    <xf numFmtId="0" fontId="17" fillId="0" borderId="3" xfId="0" applyFont="1" applyBorder="1"/>
    <xf numFmtId="0" fontId="17" fillId="0" borderId="4" xfId="0" applyFont="1" applyBorder="1"/>
    <xf numFmtId="0" fontId="17" fillId="0" borderId="5" xfId="0" applyFont="1" applyBorder="1"/>
    <xf numFmtId="0" fontId="17" fillId="0" borderId="6" xfId="0" applyFont="1" applyBorder="1"/>
    <xf numFmtId="187" fontId="17" fillId="0" borderId="6" xfId="1" applyNumberFormat="1" applyFont="1" applyBorder="1"/>
    <xf numFmtId="0" fontId="17" fillId="0" borderId="7" xfId="0" applyFont="1" applyBorder="1"/>
    <xf numFmtId="187" fontId="17" fillId="0" borderId="7" xfId="1" applyNumberFormat="1" applyFont="1" applyBorder="1"/>
    <xf numFmtId="0" fontId="17" fillId="0" borderId="8" xfId="0" applyFont="1" applyBorder="1"/>
    <xf numFmtId="187" fontId="17" fillId="0" borderId="8" xfId="1" applyNumberFormat="1" applyFont="1" applyBorder="1"/>
    <xf numFmtId="0" fontId="17" fillId="0" borderId="7" xfId="0" quotePrefix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7" fillId="0" borderId="2" xfId="0" applyFont="1" applyBorder="1"/>
    <xf numFmtId="187" fontId="17" fillId="0" borderId="2" xfId="1" applyNumberFormat="1" applyFont="1" applyBorder="1"/>
    <xf numFmtId="0" fontId="17" fillId="0" borderId="7" xfId="0" quotePrefix="1" applyFont="1" applyBorder="1" applyAlignment="1">
      <alignment horizontal="right"/>
    </xf>
    <xf numFmtId="0" fontId="17" fillId="0" borderId="0" xfId="0" applyFont="1"/>
    <xf numFmtId="187" fontId="17" fillId="0" borderId="6" xfId="0" applyNumberFormat="1" applyFont="1" applyBorder="1"/>
    <xf numFmtId="187" fontId="17" fillId="0" borderId="8" xfId="0" applyNumberFormat="1" applyFont="1" applyBorder="1"/>
    <xf numFmtId="187" fontId="17" fillId="0" borderId="7" xfId="0" applyNumberFormat="1" applyFont="1" applyBorder="1"/>
    <xf numFmtId="187" fontId="17" fillId="0" borderId="7" xfId="1" quotePrefix="1" applyNumberFormat="1" applyFont="1" applyBorder="1"/>
    <xf numFmtId="187" fontId="17" fillId="0" borderId="7" xfId="1" quotePrefix="1" applyNumberFormat="1" applyFont="1" applyBorder="1" applyAlignment="1">
      <alignment horizontal="right"/>
    </xf>
    <xf numFmtId="0" fontId="16" fillId="0" borderId="3" xfId="0" applyFont="1" applyBorder="1"/>
    <xf numFmtId="187" fontId="17" fillId="0" borderId="2" xfId="1" quotePrefix="1" applyNumberFormat="1" applyFont="1" applyBorder="1"/>
    <xf numFmtId="0" fontId="14" fillId="0" borderId="0" xfId="0" applyFont="1" applyAlignment="1">
      <alignment vertical="center"/>
    </xf>
    <xf numFmtId="43" fontId="14" fillId="0" borderId="0" xfId="0" applyNumberFormat="1" applyFont="1"/>
    <xf numFmtId="0" fontId="13" fillId="0" borderId="6" xfId="0" applyFont="1" applyBorder="1" applyAlignment="1">
      <alignment horizontal="right" wrapText="1"/>
    </xf>
    <xf numFmtId="0" fontId="13" fillId="0" borderId="0" xfId="0" applyFont="1" applyAlignment="1">
      <alignment wrapText="1"/>
    </xf>
    <xf numFmtId="0" fontId="19" fillId="2" borderId="3" xfId="0" applyFont="1" applyFill="1" applyBorder="1"/>
    <xf numFmtId="0" fontId="19" fillId="2" borderId="6" xfId="0" applyFont="1" applyFill="1" applyBorder="1"/>
    <xf numFmtId="43" fontId="19" fillId="2" borderId="6" xfId="1" applyNumberFormat="1" applyFont="1" applyFill="1" applyBorder="1"/>
    <xf numFmtId="187" fontId="19" fillId="2" borderId="6" xfId="1" applyNumberFormat="1" applyFont="1" applyFill="1" applyBorder="1"/>
    <xf numFmtId="0" fontId="19" fillId="0" borderId="0" xfId="0" applyFont="1"/>
    <xf numFmtId="0" fontId="19" fillId="0" borderId="4" xfId="0" applyFont="1" applyBorder="1"/>
    <xf numFmtId="187" fontId="19" fillId="0" borderId="7" xfId="1" applyNumberFormat="1" applyFont="1" applyBorder="1"/>
    <xf numFmtId="43" fontId="19" fillId="0" borderId="7" xfId="1" applyNumberFormat="1" applyFont="1" applyBorder="1"/>
    <xf numFmtId="43" fontId="19" fillId="0" borderId="0" xfId="0" applyNumberFormat="1" applyFont="1"/>
    <xf numFmtId="43" fontId="17" fillId="0" borderId="8" xfId="1" applyNumberFormat="1" applyFont="1" applyBorder="1"/>
    <xf numFmtId="187" fontId="19" fillId="0" borderId="7" xfId="0" applyNumberFormat="1" applyFont="1" applyBorder="1"/>
    <xf numFmtId="187" fontId="19" fillId="0" borderId="7" xfId="1" applyNumberFormat="1" applyFont="1" applyBorder="1" applyAlignment="1">
      <alignment horizontal="center"/>
    </xf>
    <xf numFmtId="187" fontId="19" fillId="0" borderId="7" xfId="0" applyNumberFormat="1" applyFont="1" applyBorder="1" applyAlignment="1">
      <alignment horizontal="center"/>
    </xf>
    <xf numFmtId="187" fontId="17" fillId="0" borderId="7" xfId="0" applyNumberFormat="1" applyFont="1" applyBorder="1" applyAlignment="1">
      <alignment horizontal="center"/>
    </xf>
    <xf numFmtId="0" fontId="19" fillId="0" borderId="5" xfId="0" applyFont="1" applyBorder="1"/>
    <xf numFmtId="0" fontId="19" fillId="0" borderId="8" xfId="0" applyFont="1" applyBorder="1"/>
    <xf numFmtId="43" fontId="19" fillId="0" borderId="8" xfId="1" applyNumberFormat="1" applyFont="1" applyBorder="1"/>
    <xf numFmtId="187" fontId="19" fillId="0" borderId="8" xfId="1" applyNumberFormat="1" applyFont="1" applyBorder="1"/>
    <xf numFmtId="0" fontId="16" fillId="2" borderId="2" xfId="0" applyFont="1" applyFill="1" applyBorder="1" applyAlignment="1">
      <alignment horizontal="center"/>
    </xf>
    <xf numFmtId="2" fontId="17" fillId="2" borderId="2" xfId="0" applyNumberFormat="1" applyFont="1" applyFill="1" applyBorder="1"/>
    <xf numFmtId="43" fontId="17" fillId="2" borderId="2" xfId="0" applyNumberFormat="1" applyFont="1" applyFill="1" applyBorder="1"/>
    <xf numFmtId="2" fontId="17" fillId="2" borderId="2" xfId="1" applyNumberFormat="1" applyFont="1" applyFill="1" applyBorder="1"/>
    <xf numFmtId="43" fontId="14" fillId="0" borderId="0" xfId="1" applyNumberFormat="1" applyFont="1"/>
    <xf numFmtId="0" fontId="20" fillId="0" borderId="0" xfId="0" applyFont="1"/>
    <xf numFmtId="43" fontId="20" fillId="0" borderId="0" xfId="0" applyNumberFormat="1" applyFont="1"/>
    <xf numFmtId="187" fontId="19" fillId="0" borderId="7" xfId="1" quotePrefix="1" applyNumberFormat="1" applyFont="1" applyBorder="1" applyAlignment="1">
      <alignment horizontal="center"/>
    </xf>
    <xf numFmtId="187" fontId="19" fillId="0" borderId="7" xfId="0" quotePrefix="1" applyNumberFormat="1" applyFont="1" applyBorder="1"/>
    <xf numFmtId="43" fontId="19" fillId="0" borderId="7" xfId="1" quotePrefix="1" applyNumberFormat="1" applyFont="1" applyBorder="1" applyAlignment="1">
      <alignment horizontal="center"/>
    </xf>
    <xf numFmtId="187" fontId="19" fillId="0" borderId="7" xfId="0" quotePrefix="1" applyNumberFormat="1" applyFont="1" applyBorder="1" applyAlignment="1">
      <alignment horizontal="center"/>
    </xf>
    <xf numFmtId="0" fontId="15" fillId="0" borderId="6" xfId="0" applyFont="1" applyBorder="1" applyAlignment="1">
      <alignment horizontal="right" vertical="center" wrapText="1"/>
    </xf>
    <xf numFmtId="0" fontId="15" fillId="0" borderId="8" xfId="0" applyFont="1" applyBorder="1" applyAlignment="1">
      <alignment horizontal="left"/>
    </xf>
    <xf numFmtId="43" fontId="15" fillId="0" borderId="2" xfId="1" applyNumberFormat="1" applyFont="1" applyBorder="1" applyAlignment="1">
      <alignment horizontal="center" vertical="center" wrapText="1"/>
    </xf>
    <xf numFmtId="43" fontId="15" fillId="0" borderId="2" xfId="1" applyFont="1" applyBorder="1" applyAlignment="1">
      <alignment horizontal="center" vertical="center" wrapText="1"/>
    </xf>
    <xf numFmtId="0" fontId="18" fillId="0" borderId="4" xfId="0" applyFont="1" applyBorder="1"/>
    <xf numFmtId="43" fontId="18" fillId="0" borderId="7" xfId="1" applyFont="1" applyBorder="1"/>
    <xf numFmtId="43" fontId="18" fillId="0" borderId="7" xfId="1" applyNumberFormat="1" applyFont="1" applyBorder="1"/>
    <xf numFmtId="0" fontId="18" fillId="0" borderId="7" xfId="1" applyNumberFormat="1" applyFont="1" applyBorder="1"/>
    <xf numFmtId="187" fontId="18" fillId="0" borderId="7" xfId="1" applyNumberFormat="1" applyFont="1" applyBorder="1"/>
    <xf numFmtId="0" fontId="18" fillId="0" borderId="5" xfId="0" applyFont="1" applyBorder="1"/>
    <xf numFmtId="43" fontId="18" fillId="0" borderId="8" xfId="1" applyFont="1" applyBorder="1"/>
    <xf numFmtId="43" fontId="18" fillId="0" borderId="8" xfId="1" applyNumberFormat="1" applyFont="1" applyBorder="1"/>
    <xf numFmtId="187" fontId="18" fillId="0" borderId="8" xfId="1" applyNumberFormat="1" applyFont="1" applyBorder="1"/>
    <xf numFmtId="0" fontId="18" fillId="2" borderId="3" xfId="0" applyFont="1" applyFill="1" applyBorder="1"/>
    <xf numFmtId="43" fontId="18" fillId="2" borderId="6" xfId="1" applyFont="1" applyFill="1" applyBorder="1"/>
    <xf numFmtId="43" fontId="18" fillId="2" borderId="6" xfId="1" applyNumberFormat="1" applyFont="1" applyFill="1" applyBorder="1"/>
    <xf numFmtId="187" fontId="18" fillId="2" borderId="6" xfId="1" applyNumberFormat="1" applyFont="1" applyFill="1" applyBorder="1"/>
    <xf numFmtId="43" fontId="18" fillId="0" borderId="7" xfId="1" quotePrefix="1" applyFont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43" fontId="15" fillId="2" borderId="2" xfId="1" applyFont="1" applyFill="1" applyBorder="1"/>
    <xf numFmtId="43" fontId="14" fillId="0" borderId="0" xfId="1" applyFont="1"/>
    <xf numFmtId="0" fontId="15" fillId="0" borderId="0" xfId="0" applyFont="1" applyAlignment="1">
      <alignment wrapText="1"/>
    </xf>
    <xf numFmtId="0" fontId="18" fillId="2" borderId="6" xfId="0" applyFont="1" applyFill="1" applyBorder="1"/>
    <xf numFmtId="0" fontId="18" fillId="0" borderId="0" xfId="0" applyFont="1"/>
    <xf numFmtId="43" fontId="18" fillId="0" borderId="7" xfId="1" applyFont="1" applyBorder="1" applyAlignment="1">
      <alignment horizontal="center"/>
    </xf>
    <xf numFmtId="0" fontId="18" fillId="0" borderId="7" xfId="1" applyNumberFormat="1" applyFont="1" applyBorder="1" applyAlignment="1">
      <alignment horizontal="center"/>
    </xf>
    <xf numFmtId="43" fontId="18" fillId="0" borderId="7" xfId="1" quotePrefix="1" applyNumberFormat="1" applyFont="1" applyBorder="1" applyAlignment="1">
      <alignment horizontal="center"/>
    </xf>
    <xf numFmtId="187" fontId="18" fillId="0" borderId="7" xfId="1" applyNumberFormat="1" applyFont="1" applyBorder="1" applyAlignment="1">
      <alignment horizontal="center"/>
    </xf>
    <xf numFmtId="187" fontId="18" fillId="0" borderId="8" xfId="1" applyNumberFormat="1" applyFont="1" applyBorder="1" applyAlignment="1">
      <alignment horizontal="center"/>
    </xf>
    <xf numFmtId="0" fontId="15" fillId="0" borderId="0" xfId="0" applyFont="1"/>
    <xf numFmtId="43" fontId="15" fillId="0" borderId="0" xfId="0" applyNumberFormat="1" applyFont="1"/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43" fontId="14" fillId="0" borderId="0" xfId="0" applyNumberFormat="1" applyFont="1" applyAlignment="1">
      <alignment horizontal="right"/>
    </xf>
    <xf numFmtId="43" fontId="18" fillId="0" borderId="0" xfId="1" applyFont="1"/>
    <xf numFmtId="0" fontId="13" fillId="0" borderId="0" xfId="0" applyFont="1" applyAlignment="1">
      <alignment horizontal="center" vertical="center" wrapText="1"/>
    </xf>
    <xf numFmtId="0" fontId="14" fillId="0" borderId="9" xfId="0" applyFont="1" applyBorder="1"/>
    <xf numFmtId="0" fontId="14" fillId="0" borderId="12" xfId="0" applyFont="1" applyBorder="1"/>
    <xf numFmtId="0" fontId="14" fillId="0" borderId="12" xfId="0" applyFont="1" applyBorder="1" applyAlignment="1">
      <alignment horizontal="center"/>
    </xf>
    <xf numFmtId="43" fontId="14" fillId="0" borderId="12" xfId="1" applyFont="1" applyBorder="1"/>
    <xf numFmtId="0" fontId="14" fillId="0" borderId="10" xfId="0" applyFont="1" applyBorder="1"/>
    <xf numFmtId="43" fontId="14" fillId="0" borderId="10" xfId="1" applyFont="1" applyBorder="1"/>
    <xf numFmtId="0" fontId="14" fillId="0" borderId="10" xfId="0" applyFont="1" applyBorder="1" applyAlignment="1">
      <alignment horizontal="center"/>
    </xf>
    <xf numFmtId="0" fontId="14" fillId="0" borderId="11" xfId="0" applyFont="1" applyBorder="1"/>
    <xf numFmtId="0" fontId="14" fillId="0" borderId="11" xfId="0" applyFont="1" applyBorder="1" applyAlignment="1">
      <alignment horizontal="center"/>
    </xf>
    <xf numFmtId="43" fontId="14" fillId="0" borderId="11" xfId="1" applyFont="1" applyBorder="1"/>
    <xf numFmtId="43" fontId="13" fillId="0" borderId="2" xfId="1" applyFont="1" applyBorder="1"/>
    <xf numFmtId="0" fontId="14" fillId="0" borderId="9" xfId="0" applyFont="1" applyBorder="1" applyAlignment="1">
      <alignment horizontal="center"/>
    </xf>
    <xf numFmtId="0" fontId="14" fillId="0" borderId="25" xfId="0" applyFont="1" applyBorder="1"/>
    <xf numFmtId="0" fontId="14" fillId="0" borderId="26" xfId="0" applyFont="1" applyBorder="1"/>
    <xf numFmtId="0" fontId="14" fillId="0" borderId="30" xfId="0" applyFont="1" applyBorder="1"/>
    <xf numFmtId="0" fontId="14" fillId="0" borderId="24" xfId="0" applyFont="1" applyBorder="1"/>
    <xf numFmtId="0" fontId="14" fillId="0" borderId="24" xfId="0" applyFont="1" applyBorder="1" applyAlignment="1">
      <alignment horizontal="center"/>
    </xf>
    <xf numFmtId="43" fontId="14" fillId="0" borderId="24" xfId="1" applyFont="1" applyBorder="1"/>
    <xf numFmtId="0" fontId="14" fillId="0" borderId="27" xfId="0" applyFont="1" applyBorder="1"/>
    <xf numFmtId="43" fontId="13" fillId="0" borderId="2" xfId="1" quotePrefix="1" applyFont="1" applyBorder="1" applyAlignment="1">
      <alignment horizontal="center"/>
    </xf>
    <xf numFmtId="43" fontId="14" fillId="0" borderId="0" xfId="0" applyNumberFormat="1" applyFont="1" applyAlignment="1">
      <alignment horizontal="left"/>
    </xf>
    <xf numFmtId="0" fontId="15" fillId="0" borderId="2" xfId="0" applyFont="1" applyBorder="1" applyAlignment="1">
      <alignment horizontal="center" wrapText="1"/>
    </xf>
    <xf numFmtId="187" fontId="14" fillId="0" borderId="10" xfId="0" applyNumberFormat="1" applyFont="1" applyBorder="1"/>
    <xf numFmtId="188" fontId="14" fillId="0" borderId="12" xfId="0" applyNumberFormat="1" applyFont="1" applyBorder="1"/>
    <xf numFmtId="187" fontId="14" fillId="0" borderId="11" xfId="0" applyNumberFormat="1" applyFont="1" applyBorder="1"/>
    <xf numFmtId="187" fontId="14" fillId="0" borderId="12" xfId="0" applyNumberFormat="1" applyFont="1" applyBorder="1"/>
    <xf numFmtId="0" fontId="14" fillId="0" borderId="2" xfId="0" applyFont="1" applyBorder="1"/>
    <xf numFmtId="0" fontId="14" fillId="0" borderId="2" xfId="0" applyFont="1" applyBorder="1" applyAlignment="1">
      <alignment horizontal="left"/>
    </xf>
    <xf numFmtId="0" fontId="21" fillId="0" borderId="2" xfId="0" applyFont="1" applyBorder="1" applyAlignment="1">
      <alignment horizontal="center"/>
    </xf>
    <xf numFmtId="43" fontId="14" fillId="0" borderId="0" xfId="0" applyNumberFormat="1" applyFont="1" applyAlignment="1"/>
    <xf numFmtId="0" fontId="13" fillId="0" borderId="2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2" fontId="14" fillId="0" borderId="12" xfId="0" applyNumberFormat="1" applyFont="1" applyBorder="1" applyAlignment="1">
      <alignment horizontal="center"/>
    </xf>
    <xf numFmtId="2" fontId="14" fillId="0" borderId="10" xfId="0" applyNumberFormat="1" applyFont="1" applyBorder="1" applyAlignment="1">
      <alignment horizontal="center"/>
    </xf>
    <xf numFmtId="2" fontId="14" fillId="0" borderId="24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2" fontId="14" fillId="0" borderId="2" xfId="0" applyNumberFormat="1" applyFont="1" applyBorder="1" applyAlignment="1">
      <alignment horizontal="center"/>
    </xf>
    <xf numFmtId="2" fontId="21" fillId="0" borderId="2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vertical="center" wrapText="1"/>
    </xf>
    <xf numFmtId="0" fontId="14" fillId="0" borderId="28" xfId="0" applyFont="1" applyBorder="1"/>
    <xf numFmtId="0" fontId="14" fillId="0" borderId="29" xfId="0" applyFont="1" applyBorder="1"/>
    <xf numFmtId="2" fontId="14" fillId="0" borderId="9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2" fillId="0" borderId="4" xfId="0" applyFont="1" applyBorder="1"/>
    <xf numFmtId="0" fontId="19" fillId="0" borderId="2" xfId="0" applyFont="1" applyBorder="1" applyAlignment="1">
      <alignment horizontal="center" vertical="center" wrapText="1"/>
    </xf>
    <xf numFmtId="43" fontId="19" fillId="0" borderId="2" xfId="1" applyNumberFormat="1" applyFont="1" applyBorder="1" applyAlignment="1">
      <alignment horizontal="center" vertical="center" wrapText="1"/>
    </xf>
    <xf numFmtId="187" fontId="19" fillId="0" borderId="2" xfId="1" applyNumberFormat="1" applyFont="1" applyBorder="1" applyAlignment="1">
      <alignment horizontal="center" vertical="center" wrapText="1"/>
    </xf>
    <xf numFmtId="188" fontId="14" fillId="0" borderId="10" xfId="0" applyNumberFormat="1" applyFont="1" applyBorder="1" applyAlignment="1">
      <alignment horizontal="center"/>
    </xf>
    <xf numFmtId="187" fontId="14" fillId="0" borderId="10" xfId="0" applyNumberFormat="1" applyFont="1" applyBorder="1" applyAlignment="1">
      <alignment horizontal="center"/>
    </xf>
    <xf numFmtId="188" fontId="14" fillId="0" borderId="11" xfId="0" applyNumberFormat="1" applyFont="1" applyBorder="1" applyAlignment="1">
      <alignment horizontal="center"/>
    </xf>
    <xf numFmtId="188" fontId="14" fillId="0" borderId="12" xfId="0" applyNumberFormat="1" applyFont="1" applyBorder="1" applyAlignment="1">
      <alignment horizontal="center"/>
    </xf>
    <xf numFmtId="187" fontId="14" fillId="0" borderId="10" xfId="0" applyNumberFormat="1" applyFont="1" applyBorder="1" applyAlignment="1"/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187" fontId="17" fillId="0" borderId="0" xfId="1" applyNumberFormat="1" applyFont="1"/>
    <xf numFmtId="0" fontId="17" fillId="0" borderId="6" xfId="0" quotePrefix="1" applyFont="1" applyBorder="1" applyAlignment="1">
      <alignment horizontal="right"/>
    </xf>
    <xf numFmtId="187" fontId="17" fillId="0" borderId="7" xfId="0" applyNumberFormat="1" applyFont="1" applyBorder="1" applyAlignment="1">
      <alignment horizontal="right"/>
    </xf>
    <xf numFmtId="0" fontId="17" fillId="0" borderId="7" xfId="0" applyFont="1" applyBorder="1" applyAlignment="1">
      <alignment horizontal="right"/>
    </xf>
    <xf numFmtId="187" fontId="17" fillId="0" borderId="7" xfId="1" applyNumberFormat="1" applyFont="1" applyBorder="1" applyAlignment="1">
      <alignment horizontal="right"/>
    </xf>
    <xf numFmtId="187" fontId="17" fillId="0" borderId="6" xfId="1" quotePrefix="1" applyNumberFormat="1" applyFont="1" applyBorder="1" applyAlignment="1">
      <alignment horizontal="right"/>
    </xf>
    <xf numFmtId="0" fontId="17" fillId="0" borderId="6" xfId="0" applyFont="1" applyBorder="1" applyAlignment="1">
      <alignment horizontal="right"/>
    </xf>
    <xf numFmtId="187" fontId="17" fillId="0" borderId="6" xfId="1" applyNumberFormat="1" applyFont="1" applyBorder="1" applyAlignment="1">
      <alignment horizontal="right"/>
    </xf>
    <xf numFmtId="0" fontId="16" fillId="0" borderId="2" xfId="0" applyFont="1" applyBorder="1" applyAlignment="1">
      <alignment horizontal="right"/>
    </xf>
    <xf numFmtId="187" fontId="16" fillId="0" borderId="2" xfId="1" quotePrefix="1" applyNumberFormat="1" applyFont="1" applyBorder="1" applyAlignment="1">
      <alignment horizontal="right"/>
    </xf>
    <xf numFmtId="187" fontId="16" fillId="0" borderId="2" xfId="0" applyNumberFormat="1" applyFont="1" applyBorder="1" applyAlignment="1">
      <alignment horizontal="right"/>
    </xf>
    <xf numFmtId="187" fontId="16" fillId="0" borderId="2" xfId="1" applyNumberFormat="1" applyFont="1" applyBorder="1" applyAlignment="1">
      <alignment horizontal="right"/>
    </xf>
    <xf numFmtId="188" fontId="14" fillId="0" borderId="10" xfId="0" applyNumberFormat="1" applyFont="1" applyBorder="1" applyAlignment="1">
      <alignment horizontal="center" vertical="center"/>
    </xf>
    <xf numFmtId="187" fontId="14" fillId="0" borderId="10" xfId="0" quotePrefix="1" applyNumberFormat="1" applyFont="1" applyBorder="1" applyAlignment="1">
      <alignment horizontal="right"/>
    </xf>
    <xf numFmtId="0" fontId="14" fillId="0" borderId="10" xfId="0" applyFont="1" applyBorder="1" applyAlignment="1">
      <alignment horizontal="right"/>
    </xf>
    <xf numFmtId="187" fontId="19" fillId="0" borderId="7" xfId="1" applyNumberFormat="1" applyFont="1" applyBorder="1" applyAlignment="1">
      <alignment horizontal="right"/>
    </xf>
    <xf numFmtId="43" fontId="19" fillId="0" borderId="7" xfId="1" applyNumberFormat="1" applyFont="1" applyBorder="1" applyAlignment="1">
      <alignment horizontal="right"/>
    </xf>
    <xf numFmtId="187" fontId="19" fillId="0" borderId="7" xfId="1" applyNumberFormat="1" applyFont="1" applyBorder="1" applyAlignment="1">
      <alignment horizontal="right" vertical="center"/>
    </xf>
    <xf numFmtId="187" fontId="19" fillId="0" borderId="7" xfId="1" applyNumberFormat="1" applyFont="1" applyBorder="1" applyAlignment="1">
      <alignment vertical="center"/>
    </xf>
    <xf numFmtId="43" fontId="13" fillId="0" borderId="2" xfId="1" quotePrefix="1" applyFont="1" applyBorder="1" applyAlignment="1">
      <alignment horizontal="right"/>
    </xf>
    <xf numFmtId="43" fontId="19" fillId="0" borderId="7" xfId="1" quotePrefix="1" applyNumberFormat="1" applyFont="1" applyBorder="1"/>
    <xf numFmtId="187" fontId="19" fillId="0" borderId="7" xfId="1" applyNumberFormat="1" applyFont="1" applyBorder="1" applyAlignment="1">
      <alignment horizontal="center" vertical="center"/>
    </xf>
    <xf numFmtId="43" fontId="19" fillId="0" borderId="7" xfId="1" applyNumberFormat="1" applyFont="1" applyBorder="1" applyAlignment="1">
      <alignment horizontal="center"/>
    </xf>
    <xf numFmtId="43" fontId="17" fillId="2" borderId="2" xfId="0" quotePrefix="1" applyNumberFormat="1" applyFont="1" applyFill="1" applyBorder="1"/>
    <xf numFmtId="188" fontId="17" fillId="2" borderId="2" xfId="1" quotePrefix="1" applyNumberFormat="1" applyFont="1" applyFill="1" applyBorder="1"/>
    <xf numFmtId="43" fontId="15" fillId="2" borderId="2" xfId="1" quotePrefix="1" applyNumberFormat="1" applyFont="1" applyFill="1" applyBorder="1"/>
    <xf numFmtId="43" fontId="15" fillId="2" borderId="2" xfId="1" quotePrefix="1" applyFont="1" applyFill="1" applyBorder="1"/>
    <xf numFmtId="0" fontId="13" fillId="0" borderId="0" xfId="0" applyFont="1" applyBorder="1" applyAlignment="1">
      <alignment horizontal="center"/>
    </xf>
    <xf numFmtId="2" fontId="13" fillId="0" borderId="0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43" fontId="14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43" fontId="2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7327</xdr:colOff>
      <xdr:row>13</xdr:row>
      <xdr:rowOff>14653</xdr:rowOff>
    </xdr:from>
    <xdr:to>
      <xdr:col>1</xdr:col>
      <xdr:colOff>0</xdr:colOff>
      <xdr:row>14</xdr:row>
      <xdr:rowOff>542193</xdr:rowOff>
    </xdr:to>
    <xdr:cxnSp macro="">
      <xdr:nvCxnSpPr>
        <xdr:cNvPr id="3" name="ตัวเชื่อมต่อตรง 2"/>
        <xdr:cNvCxnSpPr/>
      </xdr:nvCxnSpPr>
      <xdr:spPr>
        <a:xfrm>
          <a:off x="7327" y="3868615"/>
          <a:ext cx="1926981" cy="84259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7327</xdr:colOff>
      <xdr:row>40</xdr:row>
      <xdr:rowOff>14653</xdr:rowOff>
    </xdr:from>
    <xdr:to>
      <xdr:col>1</xdr:col>
      <xdr:colOff>0</xdr:colOff>
      <xdr:row>41</xdr:row>
      <xdr:rowOff>542193</xdr:rowOff>
    </xdr:to>
    <xdr:cxnSp macro="">
      <xdr:nvCxnSpPr>
        <xdr:cNvPr id="4" name="ตัวเชื่อมต่อตรง 3"/>
        <xdr:cNvCxnSpPr/>
      </xdr:nvCxnSpPr>
      <xdr:spPr>
        <a:xfrm>
          <a:off x="7327" y="10197744"/>
          <a:ext cx="2157446" cy="83926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</xdr:row>
      <xdr:rowOff>9525</xdr:rowOff>
    </xdr:from>
    <xdr:to>
      <xdr:col>0</xdr:col>
      <xdr:colOff>1916723</xdr:colOff>
      <xdr:row>5</xdr:row>
      <xdr:rowOff>637443</xdr:rowOff>
    </xdr:to>
    <xdr:cxnSp macro="">
      <xdr:nvCxnSpPr>
        <xdr:cNvPr id="2" name="ตัวเชื่อมต่อตรง 1"/>
        <xdr:cNvCxnSpPr/>
      </xdr:nvCxnSpPr>
      <xdr:spPr>
        <a:xfrm>
          <a:off x="19050" y="533400"/>
          <a:ext cx="1897673" cy="13994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38</xdr:row>
      <xdr:rowOff>9525</xdr:rowOff>
    </xdr:from>
    <xdr:to>
      <xdr:col>0</xdr:col>
      <xdr:colOff>1916723</xdr:colOff>
      <xdr:row>39</xdr:row>
      <xdr:rowOff>637443</xdr:rowOff>
    </xdr:to>
    <xdr:cxnSp macro="">
      <xdr:nvCxnSpPr>
        <xdr:cNvPr id="4" name="ตัวเชื่อมต่อตรง 3"/>
        <xdr:cNvCxnSpPr/>
      </xdr:nvCxnSpPr>
      <xdr:spPr>
        <a:xfrm>
          <a:off x="19050" y="533400"/>
          <a:ext cx="1897673" cy="13994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66</xdr:row>
      <xdr:rowOff>9525</xdr:rowOff>
    </xdr:from>
    <xdr:to>
      <xdr:col>0</xdr:col>
      <xdr:colOff>1916723</xdr:colOff>
      <xdr:row>67</xdr:row>
      <xdr:rowOff>637443</xdr:rowOff>
    </xdr:to>
    <xdr:cxnSp macro="">
      <xdr:nvCxnSpPr>
        <xdr:cNvPr id="5" name="ตัวเชื่อมต่อตรง 4"/>
        <xdr:cNvCxnSpPr/>
      </xdr:nvCxnSpPr>
      <xdr:spPr>
        <a:xfrm>
          <a:off x="19050" y="10134600"/>
          <a:ext cx="1897673" cy="13994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47625</xdr:rowOff>
    </xdr:from>
    <xdr:to>
      <xdr:col>0</xdr:col>
      <xdr:colOff>1914525</xdr:colOff>
      <xdr:row>6</xdr:row>
      <xdr:rowOff>0</xdr:rowOff>
    </xdr:to>
    <xdr:cxnSp macro="">
      <xdr:nvCxnSpPr>
        <xdr:cNvPr id="2" name="ตัวเชื่อมต่อตรง 1"/>
        <xdr:cNvCxnSpPr/>
      </xdr:nvCxnSpPr>
      <xdr:spPr>
        <a:xfrm>
          <a:off x="0" y="514350"/>
          <a:ext cx="1914525" cy="16097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1914525</xdr:colOff>
      <xdr:row>38</xdr:row>
      <xdr:rowOff>0</xdr:rowOff>
    </xdr:to>
    <xdr:cxnSp macro="">
      <xdr:nvCxnSpPr>
        <xdr:cNvPr id="4" name="ตัวเชื่อมต่อตรง 3"/>
        <xdr:cNvCxnSpPr/>
      </xdr:nvCxnSpPr>
      <xdr:spPr>
        <a:xfrm>
          <a:off x="0" y="514350"/>
          <a:ext cx="1914525" cy="16097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6"/>
  <sheetViews>
    <sheetView topLeftCell="A52" zoomScale="110" zoomScaleNormal="110" workbookViewId="0">
      <selection activeCell="A68" sqref="A68"/>
    </sheetView>
  </sheetViews>
  <sheetFormatPr defaultRowHeight="24.75" customHeight="1"/>
  <cols>
    <col min="1" max="1" width="30.75" style="1" customWidth="1"/>
    <col min="2" max="2" width="6.125" style="1" customWidth="1"/>
    <col min="3" max="3" width="8.75" style="5" customWidth="1"/>
    <col min="4" max="4" width="6.625" style="1" customWidth="1"/>
    <col min="5" max="5" width="9" style="5" customWidth="1"/>
    <col min="6" max="6" width="6.125" style="1" customWidth="1"/>
    <col min="7" max="7" width="9.125" style="5" customWidth="1"/>
    <col min="8" max="8" width="6.875" style="1" customWidth="1"/>
    <col min="9" max="9" width="10" style="5" customWidth="1"/>
    <col min="10" max="16384" width="9" style="1"/>
  </cols>
  <sheetData>
    <row r="1" spans="1:10" ht="24.75" customHeight="1">
      <c r="D1" s="1" t="s">
        <v>103</v>
      </c>
    </row>
    <row r="2" spans="1:10" ht="24.75" customHeight="1">
      <c r="A2" s="244" t="s">
        <v>0</v>
      </c>
      <c r="B2" s="245"/>
      <c r="C2" s="245"/>
      <c r="D2" s="245"/>
      <c r="E2" s="245"/>
      <c r="F2" s="246"/>
    </row>
    <row r="3" spans="1:10" ht="24.75" customHeight="1">
      <c r="A3" s="55" t="s">
        <v>133</v>
      </c>
      <c r="B3" s="55"/>
      <c r="C3" s="56"/>
      <c r="D3" s="55"/>
      <c r="E3" s="56"/>
      <c r="F3" s="55"/>
      <c r="G3" s="56"/>
      <c r="H3" s="55"/>
    </row>
    <row r="4" spans="1:10" ht="24.75" customHeight="1">
      <c r="A4" s="55" t="s">
        <v>134</v>
      </c>
      <c r="B4" s="55"/>
      <c r="C4" s="56"/>
      <c r="D4" s="55"/>
      <c r="E4" s="56"/>
      <c r="F4" s="55"/>
      <c r="G4" s="56"/>
      <c r="H4" s="55"/>
    </row>
    <row r="5" spans="1:10" ht="24.75" customHeight="1">
      <c r="A5" s="55" t="s">
        <v>135</v>
      </c>
      <c r="B5" s="55"/>
      <c r="C5" s="56"/>
      <c r="D5" s="55"/>
      <c r="E5" s="56"/>
      <c r="F5" s="55"/>
      <c r="G5" s="56"/>
      <c r="H5" s="55"/>
    </row>
    <row r="6" spans="1:10" ht="24.75" customHeight="1">
      <c r="A6" s="55" t="s">
        <v>3</v>
      </c>
      <c r="B6" s="55"/>
      <c r="C6" s="56"/>
      <c r="D6" s="55"/>
      <c r="E6" s="56"/>
      <c r="F6" s="55"/>
      <c r="G6" s="56"/>
      <c r="H6" s="55"/>
    </row>
    <row r="7" spans="1:10" ht="24.75" customHeight="1">
      <c r="A7" s="57" t="s">
        <v>136</v>
      </c>
      <c r="B7" s="57"/>
      <c r="C7" s="58"/>
      <c r="D7" s="57"/>
      <c r="E7" s="58"/>
      <c r="F7" s="57"/>
      <c r="G7" s="58"/>
      <c r="H7" s="57"/>
      <c r="I7" s="6"/>
      <c r="J7" s="50"/>
    </row>
    <row r="8" spans="1:10" ht="30.75" customHeight="1">
      <c r="A8" s="59" t="s">
        <v>1</v>
      </c>
    </row>
    <row r="9" spans="1:10" s="55" customFormat="1" ht="24.75" customHeight="1">
      <c r="A9" s="55" t="s">
        <v>64</v>
      </c>
      <c r="C9" s="56"/>
      <c r="E9" s="56"/>
      <c r="G9" s="56"/>
      <c r="I9" s="56"/>
    </row>
    <row r="10" spans="1:10" s="55" customFormat="1" ht="24.75" customHeight="1">
      <c r="A10" s="55" t="s">
        <v>2</v>
      </c>
      <c r="C10" s="56"/>
      <c r="E10" s="56"/>
      <c r="G10" s="56"/>
      <c r="I10" s="56"/>
    </row>
    <row r="11" spans="1:10" ht="24.75" customHeight="1">
      <c r="B11" s="55" t="s">
        <v>65</v>
      </c>
      <c r="C11" s="56"/>
      <c r="D11" s="55"/>
      <c r="E11" s="56"/>
    </row>
    <row r="12" spans="1:10" ht="24.75" customHeight="1">
      <c r="A12" s="59" t="s">
        <v>4</v>
      </c>
    </row>
    <row r="13" spans="1:10" s="55" customFormat="1" ht="24.75" customHeight="1">
      <c r="A13" s="55" t="s">
        <v>5</v>
      </c>
      <c r="C13" s="56"/>
      <c r="E13" s="56"/>
      <c r="G13" s="56"/>
      <c r="I13" s="56"/>
    </row>
    <row r="14" spans="1:10" s="59" customFormat="1" ht="24.75" customHeight="1">
      <c r="A14" s="60" t="s">
        <v>25</v>
      </c>
      <c r="B14" s="243">
        <v>2557</v>
      </c>
      <c r="C14" s="243"/>
      <c r="D14" s="243">
        <v>2558</v>
      </c>
      <c r="E14" s="243"/>
      <c r="F14" s="243">
        <v>2559</v>
      </c>
      <c r="G14" s="243"/>
      <c r="H14" s="243" t="s">
        <v>9</v>
      </c>
      <c r="I14" s="243"/>
    </row>
    <row r="15" spans="1:10" s="65" customFormat="1" ht="43.5" customHeight="1">
      <c r="A15" s="62" t="s">
        <v>6</v>
      </c>
      <c r="B15" s="66" t="s">
        <v>7</v>
      </c>
      <c r="C15" s="67" t="s">
        <v>8</v>
      </c>
      <c r="D15" s="66" t="s">
        <v>7</v>
      </c>
      <c r="E15" s="67" t="s">
        <v>8</v>
      </c>
      <c r="F15" s="66" t="s">
        <v>7</v>
      </c>
      <c r="G15" s="67" t="s">
        <v>8</v>
      </c>
      <c r="H15" s="66" t="s">
        <v>7</v>
      </c>
      <c r="I15" s="67" t="s">
        <v>8</v>
      </c>
    </row>
    <row r="16" spans="1:10" s="4" customFormat="1" ht="16.5" customHeight="1">
      <c r="A16" s="88" t="s">
        <v>10</v>
      </c>
      <c r="B16" s="71"/>
      <c r="C16" s="72"/>
      <c r="D16" s="71"/>
      <c r="E16" s="72"/>
      <c r="F16" s="71"/>
      <c r="G16" s="72"/>
      <c r="H16" s="71"/>
      <c r="I16" s="72"/>
    </row>
    <row r="17" spans="1:9" s="4" customFormat="1" ht="16.5" customHeight="1">
      <c r="A17" s="69" t="s">
        <v>11</v>
      </c>
      <c r="B17" s="73">
        <v>1</v>
      </c>
      <c r="C17" s="74">
        <v>50000</v>
      </c>
      <c r="D17" s="73">
        <v>1</v>
      </c>
      <c r="E17" s="74">
        <v>50000</v>
      </c>
      <c r="F17" s="73">
        <v>1</v>
      </c>
      <c r="G17" s="74">
        <v>50000</v>
      </c>
      <c r="H17" s="73">
        <v>3</v>
      </c>
      <c r="I17" s="74">
        <v>150000</v>
      </c>
    </row>
    <row r="18" spans="1:9" s="4" customFormat="1" ht="16.5" customHeight="1">
      <c r="A18" s="69" t="s">
        <v>12</v>
      </c>
      <c r="B18" s="73">
        <v>11</v>
      </c>
      <c r="C18" s="74">
        <v>5220000</v>
      </c>
      <c r="D18" s="73">
        <v>22</v>
      </c>
      <c r="E18" s="87" t="s">
        <v>137</v>
      </c>
      <c r="F18" s="73">
        <v>77</v>
      </c>
      <c r="G18" s="86" t="s">
        <v>138</v>
      </c>
      <c r="H18" s="73">
        <v>110</v>
      </c>
      <c r="I18" s="74">
        <v>161955000</v>
      </c>
    </row>
    <row r="19" spans="1:9" s="4" customFormat="1" ht="16.5" customHeight="1">
      <c r="A19" s="69" t="s">
        <v>13</v>
      </c>
      <c r="B19" s="73"/>
      <c r="C19" s="74"/>
      <c r="D19" s="73">
        <v>6</v>
      </c>
      <c r="E19" s="74">
        <v>1900000</v>
      </c>
      <c r="F19" s="73">
        <v>7</v>
      </c>
      <c r="G19" s="74">
        <v>2600000</v>
      </c>
      <c r="H19" s="73">
        <v>13</v>
      </c>
      <c r="I19" s="74">
        <v>4500000</v>
      </c>
    </row>
    <row r="20" spans="1:9" s="4" customFormat="1" ht="11.25" customHeight="1">
      <c r="A20" s="70"/>
      <c r="B20" s="75"/>
      <c r="C20" s="76"/>
      <c r="D20" s="75"/>
      <c r="E20" s="76"/>
      <c r="F20" s="75"/>
      <c r="G20" s="76"/>
      <c r="H20" s="75"/>
      <c r="I20" s="76"/>
    </row>
    <row r="21" spans="1:9" s="4" customFormat="1" ht="16.5" customHeight="1">
      <c r="A21" s="88" t="s">
        <v>17</v>
      </c>
      <c r="B21" s="71"/>
      <c r="C21" s="72"/>
      <c r="D21" s="71"/>
      <c r="E21" s="72"/>
      <c r="F21" s="71"/>
      <c r="G21" s="72"/>
      <c r="H21" s="71"/>
      <c r="I21" s="72"/>
    </row>
    <row r="22" spans="1:9" s="4" customFormat="1" ht="16.5" customHeight="1">
      <c r="A22" s="69" t="s">
        <v>18</v>
      </c>
      <c r="B22" s="73">
        <v>9</v>
      </c>
      <c r="C22" s="74">
        <v>532000</v>
      </c>
      <c r="D22" s="73">
        <v>9</v>
      </c>
      <c r="E22" s="74">
        <v>532000</v>
      </c>
      <c r="F22" s="73">
        <v>15</v>
      </c>
      <c r="G22" s="74">
        <v>2137000</v>
      </c>
      <c r="H22" s="73">
        <v>33</v>
      </c>
      <c r="I22" s="74">
        <v>3201000</v>
      </c>
    </row>
    <row r="23" spans="1:9" s="4" customFormat="1" ht="16.5" customHeight="1">
      <c r="A23" s="69" t="s">
        <v>19</v>
      </c>
      <c r="B23" s="73">
        <v>13</v>
      </c>
      <c r="C23" s="74">
        <v>1079000</v>
      </c>
      <c r="D23" s="73">
        <v>13</v>
      </c>
      <c r="E23" s="74">
        <v>1079000</v>
      </c>
      <c r="F23" s="73">
        <v>16</v>
      </c>
      <c r="G23" s="74">
        <v>1589000</v>
      </c>
      <c r="H23" s="73">
        <v>42</v>
      </c>
      <c r="I23" s="74">
        <v>3747000</v>
      </c>
    </row>
    <row r="24" spans="1:9" s="4" customFormat="1" ht="16.5" customHeight="1">
      <c r="A24" s="69" t="s">
        <v>14</v>
      </c>
      <c r="B24" s="73">
        <v>8</v>
      </c>
      <c r="C24" s="74">
        <v>2920000</v>
      </c>
      <c r="D24" s="73">
        <v>8</v>
      </c>
      <c r="E24" s="74">
        <v>2920000</v>
      </c>
      <c r="F24" s="73">
        <v>11</v>
      </c>
      <c r="G24" s="74">
        <v>8020000</v>
      </c>
      <c r="H24" s="73">
        <v>27</v>
      </c>
      <c r="I24" s="74">
        <v>13860000</v>
      </c>
    </row>
    <row r="25" spans="1:9" s="4" customFormat="1" ht="16.5" customHeight="1">
      <c r="A25" s="69" t="s">
        <v>15</v>
      </c>
      <c r="B25" s="73">
        <v>4</v>
      </c>
      <c r="C25" s="74">
        <v>345000</v>
      </c>
      <c r="D25" s="73">
        <v>6</v>
      </c>
      <c r="E25" s="74">
        <v>365000</v>
      </c>
      <c r="F25" s="73">
        <v>8</v>
      </c>
      <c r="G25" s="74">
        <v>3070000</v>
      </c>
      <c r="H25" s="73">
        <v>18</v>
      </c>
      <c r="I25" s="74">
        <v>3780000</v>
      </c>
    </row>
    <row r="26" spans="1:9" s="4" customFormat="1" ht="9.75" customHeight="1">
      <c r="A26" s="70"/>
      <c r="B26" s="75"/>
      <c r="C26" s="76"/>
      <c r="D26" s="75"/>
      <c r="E26" s="76"/>
      <c r="F26" s="75"/>
      <c r="G26" s="76"/>
      <c r="H26" s="75"/>
      <c r="I26" s="76"/>
    </row>
    <row r="27" spans="1:9" s="4" customFormat="1" ht="16.5" customHeight="1">
      <c r="A27" s="88" t="s">
        <v>20</v>
      </c>
      <c r="B27" s="71"/>
      <c r="C27" s="72"/>
      <c r="D27" s="71"/>
      <c r="E27" s="72"/>
      <c r="F27" s="71"/>
      <c r="G27" s="72"/>
      <c r="H27" s="71"/>
      <c r="I27" s="72"/>
    </row>
    <row r="28" spans="1:9" s="4" customFormat="1" ht="16.5" customHeight="1">
      <c r="A28" s="69" t="s">
        <v>16</v>
      </c>
      <c r="B28" s="73">
        <v>3</v>
      </c>
      <c r="C28" s="74">
        <v>150000</v>
      </c>
      <c r="D28" s="73">
        <v>4</v>
      </c>
      <c r="E28" s="74">
        <v>350000</v>
      </c>
      <c r="F28" s="73">
        <v>4</v>
      </c>
      <c r="G28" s="74">
        <v>390000</v>
      </c>
      <c r="H28" s="73">
        <v>11</v>
      </c>
      <c r="I28" s="74">
        <v>890000</v>
      </c>
    </row>
    <row r="29" spans="1:9" s="4" customFormat="1" ht="16.5" customHeight="1">
      <c r="A29" s="69" t="s">
        <v>21</v>
      </c>
      <c r="B29" s="81" t="s">
        <v>119</v>
      </c>
      <c r="C29" s="77" t="s">
        <v>119</v>
      </c>
      <c r="D29" s="73">
        <v>3</v>
      </c>
      <c r="E29" s="74">
        <v>470000</v>
      </c>
      <c r="F29" s="73">
        <v>2</v>
      </c>
      <c r="G29" s="74">
        <v>500000</v>
      </c>
      <c r="H29" s="73">
        <v>5</v>
      </c>
      <c r="I29" s="74">
        <v>970000</v>
      </c>
    </row>
    <row r="30" spans="1:9" s="4" customFormat="1" ht="12" customHeight="1">
      <c r="A30" s="70"/>
      <c r="B30" s="75"/>
      <c r="C30" s="76"/>
      <c r="D30" s="75"/>
      <c r="E30" s="76"/>
      <c r="F30" s="75"/>
      <c r="G30" s="76"/>
      <c r="H30" s="75"/>
      <c r="I30" s="76"/>
    </row>
    <row r="31" spans="1:9" s="4" customFormat="1" ht="16.5" customHeight="1">
      <c r="A31" s="88" t="s">
        <v>132</v>
      </c>
      <c r="B31" s="71"/>
      <c r="C31" s="72"/>
      <c r="D31" s="71"/>
      <c r="E31" s="72"/>
      <c r="F31" s="71"/>
      <c r="G31" s="72"/>
      <c r="H31" s="71"/>
      <c r="I31" s="72"/>
    </row>
    <row r="32" spans="1:9" s="4" customFormat="1" ht="16.5" customHeight="1">
      <c r="A32" s="69" t="s">
        <v>23</v>
      </c>
      <c r="B32" s="73">
        <v>2</v>
      </c>
      <c r="C32" s="74">
        <v>600000</v>
      </c>
      <c r="D32" s="73">
        <v>4</v>
      </c>
      <c r="E32" s="74">
        <v>810000</v>
      </c>
      <c r="F32" s="73">
        <v>4</v>
      </c>
      <c r="G32" s="74">
        <v>1010000</v>
      </c>
      <c r="H32" s="73">
        <v>10</v>
      </c>
      <c r="I32" s="74">
        <v>2420000</v>
      </c>
    </row>
    <row r="33" spans="1:9" s="4" customFormat="1" ht="16.5" customHeight="1">
      <c r="A33" s="69" t="s">
        <v>24</v>
      </c>
      <c r="B33" s="73">
        <v>16</v>
      </c>
      <c r="C33" s="74">
        <v>1633000</v>
      </c>
      <c r="D33" s="73">
        <v>16</v>
      </c>
      <c r="E33" s="74">
        <v>1838000</v>
      </c>
      <c r="F33" s="73">
        <v>15</v>
      </c>
      <c r="G33" s="74">
        <v>1488000</v>
      </c>
      <c r="H33" s="73">
        <v>47</v>
      </c>
      <c r="I33" s="74">
        <v>4959000</v>
      </c>
    </row>
    <row r="34" spans="1:9" s="4" customFormat="1" ht="16.5" customHeight="1">
      <c r="A34" s="70"/>
      <c r="B34" s="75"/>
      <c r="C34" s="76"/>
      <c r="D34" s="75"/>
      <c r="E34" s="76"/>
      <c r="F34" s="75"/>
      <c r="G34" s="76"/>
      <c r="H34" s="75"/>
      <c r="I34" s="76"/>
    </row>
    <row r="35" spans="1:9" s="4" customFormat="1" ht="16.5" customHeight="1">
      <c r="A35" s="78" t="s">
        <v>9</v>
      </c>
      <c r="B35" s="79">
        <f>SUM(B17:B33)</f>
        <v>67</v>
      </c>
      <c r="C35" s="89" t="s">
        <v>139</v>
      </c>
      <c r="D35" s="80">
        <f>SUM(D17:D33)</f>
        <v>92</v>
      </c>
      <c r="E35" s="89" t="s">
        <v>140</v>
      </c>
      <c r="F35" s="80">
        <f t="shared" ref="F35:H35" si="0">SUM(F17:F33)</f>
        <v>160</v>
      </c>
      <c r="G35" s="89" t="s">
        <v>141</v>
      </c>
      <c r="H35" s="80">
        <f t="shared" si="0"/>
        <v>319</v>
      </c>
      <c r="I35" s="89" t="s">
        <v>142</v>
      </c>
    </row>
    <row r="36" spans="1:9" s="4" customFormat="1" ht="16.5" customHeight="1">
      <c r="C36" s="7"/>
      <c r="E36" s="7"/>
      <c r="G36" s="7"/>
      <c r="I36" s="7"/>
    </row>
    <row r="37" spans="1:9" s="4" customFormat="1" ht="16.5" customHeight="1">
      <c r="C37" s="7"/>
      <c r="E37" s="7"/>
      <c r="G37" s="7"/>
      <c r="I37" s="7"/>
    </row>
    <row r="38" spans="1:9" s="4" customFormat="1" ht="22.5" customHeight="1">
      <c r="C38" s="7"/>
      <c r="D38" s="1" t="s">
        <v>104</v>
      </c>
      <c r="E38" s="7"/>
      <c r="G38" s="7"/>
      <c r="I38" s="7"/>
    </row>
    <row r="39" spans="1:9" s="4" customFormat="1" ht="25.5" customHeight="1">
      <c r="A39" s="55" t="s">
        <v>26</v>
      </c>
      <c r="B39" s="82"/>
      <c r="C39" s="214"/>
      <c r="D39" s="82"/>
      <c r="E39" s="214"/>
      <c r="G39" s="7"/>
      <c r="I39" s="7"/>
    </row>
    <row r="40" spans="1:9" s="4" customFormat="1" ht="16.5" customHeight="1">
      <c r="C40" s="7"/>
      <c r="E40" s="7"/>
      <c r="G40" s="7"/>
      <c r="I40" s="7"/>
    </row>
    <row r="41" spans="1:9" s="2" customFormat="1" ht="24.75" customHeight="1">
      <c r="A41" s="60" t="s">
        <v>25</v>
      </c>
      <c r="B41" s="243">
        <v>2557</v>
      </c>
      <c r="C41" s="243"/>
      <c r="D41" s="243">
        <v>2558</v>
      </c>
      <c r="E41" s="243"/>
      <c r="F41" s="243">
        <v>2559</v>
      </c>
      <c r="G41" s="243"/>
      <c r="H41" s="243" t="s">
        <v>9</v>
      </c>
      <c r="I41" s="243"/>
    </row>
    <row r="42" spans="1:9" s="3" customFormat="1" ht="43.5" customHeight="1">
      <c r="A42" s="62" t="s">
        <v>6</v>
      </c>
      <c r="B42" s="66" t="s">
        <v>7</v>
      </c>
      <c r="C42" s="67" t="s">
        <v>8</v>
      </c>
      <c r="D42" s="66" t="s">
        <v>7</v>
      </c>
      <c r="E42" s="67" t="s">
        <v>8</v>
      </c>
      <c r="F42" s="66" t="s">
        <v>7</v>
      </c>
      <c r="G42" s="67" t="s">
        <v>8</v>
      </c>
      <c r="H42" s="66" t="s">
        <v>7</v>
      </c>
      <c r="I42" s="67" t="s">
        <v>8</v>
      </c>
    </row>
    <row r="43" spans="1:9" s="4" customFormat="1" ht="16.5" customHeight="1">
      <c r="A43" s="68" t="s">
        <v>27</v>
      </c>
      <c r="B43" s="71"/>
      <c r="C43" s="72"/>
      <c r="D43" s="71"/>
      <c r="E43" s="72"/>
      <c r="F43" s="71"/>
      <c r="G43" s="72"/>
      <c r="H43" s="71"/>
      <c r="I43" s="72"/>
    </row>
    <row r="44" spans="1:9" s="4" customFormat="1" ht="16.5" customHeight="1">
      <c r="A44" s="69" t="s">
        <v>28</v>
      </c>
      <c r="B44" s="73"/>
      <c r="C44" s="74"/>
      <c r="D44" s="73"/>
      <c r="E44" s="74"/>
      <c r="F44" s="73"/>
      <c r="G44" s="74"/>
      <c r="H44" s="73"/>
      <c r="I44" s="74"/>
    </row>
    <row r="45" spans="1:9" s="4" customFormat="1" ht="16.5" customHeight="1">
      <c r="A45" s="69" t="s">
        <v>29</v>
      </c>
      <c r="B45" s="217">
        <v>1</v>
      </c>
      <c r="C45" s="218">
        <v>50000</v>
      </c>
      <c r="D45" s="217">
        <v>1</v>
      </c>
      <c r="E45" s="218">
        <v>50000</v>
      </c>
      <c r="F45" s="217">
        <v>1</v>
      </c>
      <c r="G45" s="218">
        <v>50000</v>
      </c>
      <c r="H45" s="217">
        <v>3</v>
      </c>
      <c r="I45" s="218">
        <v>150000</v>
      </c>
    </row>
    <row r="46" spans="1:9" s="4" customFormat="1" ht="16.5" customHeight="1">
      <c r="A46" s="70"/>
      <c r="B46" s="75"/>
      <c r="C46" s="76"/>
      <c r="D46" s="75"/>
      <c r="E46" s="76"/>
      <c r="F46" s="75"/>
      <c r="G46" s="76"/>
      <c r="H46" s="75"/>
      <c r="I46" s="76"/>
    </row>
    <row r="47" spans="1:9" s="4" customFormat="1" ht="16.5" customHeight="1">
      <c r="A47" s="68" t="s">
        <v>30</v>
      </c>
      <c r="B47" s="71"/>
      <c r="C47" s="72"/>
      <c r="D47" s="71"/>
      <c r="E47" s="72"/>
      <c r="F47" s="71"/>
      <c r="G47" s="72"/>
      <c r="H47" s="71"/>
      <c r="I47" s="72"/>
    </row>
    <row r="48" spans="1:9" s="4" customFormat="1" ht="16.5" customHeight="1">
      <c r="A48" s="69" t="s">
        <v>31</v>
      </c>
      <c r="B48" s="73"/>
      <c r="C48" s="74"/>
      <c r="D48" s="73"/>
      <c r="E48" s="74"/>
      <c r="F48" s="73"/>
      <c r="G48" s="74"/>
      <c r="H48" s="73"/>
      <c r="I48" s="74"/>
    </row>
    <row r="49" spans="1:9" s="4" customFormat="1" ht="16.5" customHeight="1">
      <c r="A49" s="69" t="s">
        <v>32</v>
      </c>
      <c r="B49" s="73"/>
      <c r="C49" s="74"/>
      <c r="D49" s="73"/>
      <c r="E49" s="74"/>
      <c r="F49" s="73"/>
      <c r="G49" s="74"/>
      <c r="H49" s="73"/>
      <c r="I49" s="74"/>
    </row>
    <row r="50" spans="1:9" s="4" customFormat="1" ht="16.5" customHeight="1">
      <c r="A50" s="69" t="s">
        <v>33</v>
      </c>
      <c r="B50" s="81" t="s">
        <v>119</v>
      </c>
      <c r="C50" s="87" t="s">
        <v>119</v>
      </c>
      <c r="D50" s="217">
        <v>6</v>
      </c>
      <c r="E50" s="218">
        <v>1900000</v>
      </c>
      <c r="F50" s="217">
        <v>7</v>
      </c>
      <c r="G50" s="218">
        <v>2600000</v>
      </c>
      <c r="H50" s="217">
        <v>13</v>
      </c>
      <c r="I50" s="218">
        <v>4500000</v>
      </c>
    </row>
    <row r="51" spans="1:9" s="4" customFormat="1" ht="16.5" customHeight="1">
      <c r="A51" s="70"/>
      <c r="B51" s="75"/>
      <c r="C51" s="76"/>
      <c r="D51" s="75"/>
      <c r="E51" s="76"/>
      <c r="F51" s="75"/>
      <c r="G51" s="76"/>
      <c r="H51" s="75"/>
      <c r="I51" s="76"/>
    </row>
    <row r="52" spans="1:9" s="4" customFormat="1" ht="16.5" customHeight="1">
      <c r="A52" s="68" t="s">
        <v>34</v>
      </c>
      <c r="B52" s="215" t="s">
        <v>119</v>
      </c>
      <c r="C52" s="215" t="s">
        <v>119</v>
      </c>
      <c r="D52" s="215" t="s">
        <v>119</v>
      </c>
      <c r="E52" s="215" t="s">
        <v>119</v>
      </c>
      <c r="F52" s="215">
        <v>1</v>
      </c>
      <c r="G52" s="219">
        <v>3000000</v>
      </c>
      <c r="H52" s="220">
        <v>1</v>
      </c>
      <c r="I52" s="221">
        <v>3000000</v>
      </c>
    </row>
    <row r="53" spans="1:9" s="4" customFormat="1" ht="16.5" customHeight="1">
      <c r="A53" s="70"/>
      <c r="B53" s="75"/>
      <c r="C53" s="76"/>
      <c r="D53" s="84"/>
      <c r="E53" s="76"/>
      <c r="F53" s="75"/>
      <c r="G53" s="76"/>
      <c r="H53" s="75"/>
      <c r="I53" s="76"/>
    </row>
    <row r="54" spans="1:9" s="4" customFormat="1" ht="16.5" customHeight="1">
      <c r="A54" s="68" t="s">
        <v>35</v>
      </c>
      <c r="B54" s="71"/>
      <c r="C54" s="72"/>
      <c r="D54" s="83"/>
      <c r="E54" s="72"/>
      <c r="F54" s="71"/>
      <c r="G54" s="72"/>
      <c r="H54" s="71"/>
      <c r="I54" s="72"/>
    </row>
    <row r="55" spans="1:9" s="4" customFormat="1" ht="16.5" customHeight="1">
      <c r="A55" s="69" t="s">
        <v>36</v>
      </c>
      <c r="B55" s="73"/>
      <c r="C55" s="74"/>
      <c r="D55" s="85"/>
      <c r="E55" s="74"/>
      <c r="F55" s="73"/>
      <c r="G55" s="74"/>
      <c r="H55" s="73"/>
      <c r="I55" s="74"/>
    </row>
    <row r="56" spans="1:9" s="4" customFormat="1" ht="16.5" customHeight="1">
      <c r="A56" s="69" t="s">
        <v>37</v>
      </c>
      <c r="B56" s="217">
        <v>3</v>
      </c>
      <c r="C56" s="218">
        <v>140000</v>
      </c>
      <c r="D56" s="216">
        <v>4</v>
      </c>
      <c r="E56" s="218">
        <v>450000</v>
      </c>
      <c r="F56" s="217">
        <v>6</v>
      </c>
      <c r="G56" s="218">
        <v>740000</v>
      </c>
      <c r="H56" s="217">
        <v>13</v>
      </c>
      <c r="I56" s="218">
        <v>1330000</v>
      </c>
    </row>
    <row r="57" spans="1:9" s="4" customFormat="1" ht="16.5" customHeight="1">
      <c r="A57" s="70"/>
      <c r="B57" s="75"/>
      <c r="C57" s="76"/>
      <c r="D57" s="84"/>
      <c r="E57" s="76"/>
      <c r="F57" s="75"/>
      <c r="G57" s="76"/>
      <c r="H57" s="75"/>
      <c r="I57" s="76"/>
    </row>
    <row r="58" spans="1:9" s="4" customFormat="1" ht="16.5" customHeight="1">
      <c r="A58" s="68" t="s">
        <v>38</v>
      </c>
      <c r="B58" s="71"/>
      <c r="C58" s="72"/>
      <c r="D58" s="83"/>
      <c r="E58" s="72"/>
      <c r="F58" s="71"/>
      <c r="G58" s="72"/>
      <c r="H58" s="71"/>
      <c r="I58" s="72"/>
    </row>
    <row r="59" spans="1:9" s="4" customFormat="1" ht="16.5" customHeight="1">
      <c r="A59" s="69" t="s">
        <v>39</v>
      </c>
      <c r="B59" s="73"/>
      <c r="C59" s="74"/>
      <c r="D59" s="85"/>
      <c r="E59" s="74"/>
      <c r="F59" s="73"/>
      <c r="G59" s="74"/>
      <c r="H59" s="73"/>
      <c r="I59" s="74"/>
    </row>
    <row r="60" spans="1:9" s="4" customFormat="1" ht="16.5" customHeight="1">
      <c r="A60" s="69" t="s">
        <v>40</v>
      </c>
      <c r="B60" s="217">
        <v>18</v>
      </c>
      <c r="C60" s="218">
        <v>2033000</v>
      </c>
      <c r="D60" s="216">
        <v>18</v>
      </c>
      <c r="E60" s="218">
        <v>2128000</v>
      </c>
      <c r="F60" s="217">
        <v>21</v>
      </c>
      <c r="G60" s="218">
        <v>2648000</v>
      </c>
      <c r="H60" s="216">
        <v>57</v>
      </c>
      <c r="I60" s="218">
        <f>C60+E60+G60</f>
        <v>6809000</v>
      </c>
    </row>
    <row r="61" spans="1:9" s="4" customFormat="1" ht="16.5" customHeight="1">
      <c r="A61" s="70"/>
      <c r="B61" s="75"/>
      <c r="C61" s="76"/>
      <c r="D61" s="84"/>
      <c r="E61" s="76"/>
      <c r="F61" s="75"/>
      <c r="G61" s="76"/>
      <c r="H61" s="84"/>
      <c r="I61" s="76"/>
    </row>
    <row r="62" spans="1:9" s="4" customFormat="1" ht="16.5" customHeight="1">
      <c r="A62" s="78" t="s">
        <v>9</v>
      </c>
      <c r="B62" s="222">
        <f t="shared" ref="B62:I62" si="1">SUM(B45:B60)</f>
        <v>22</v>
      </c>
      <c r="C62" s="223" t="s">
        <v>158</v>
      </c>
      <c r="D62" s="224">
        <f t="shared" si="1"/>
        <v>29</v>
      </c>
      <c r="E62" s="225">
        <f t="shared" si="1"/>
        <v>4528000</v>
      </c>
      <c r="F62" s="222">
        <f t="shared" si="1"/>
        <v>36</v>
      </c>
      <c r="G62" s="225">
        <f t="shared" si="1"/>
        <v>9038000</v>
      </c>
      <c r="H62" s="222">
        <f t="shared" si="1"/>
        <v>87</v>
      </c>
      <c r="I62" s="225">
        <f t="shared" si="1"/>
        <v>15789000</v>
      </c>
    </row>
    <row r="63" spans="1:9" s="4" customFormat="1" ht="16.5" customHeight="1">
      <c r="C63" s="7"/>
      <c r="D63" s="8"/>
      <c r="E63" s="7"/>
      <c r="G63" s="7"/>
      <c r="I63" s="7"/>
    </row>
    <row r="64" spans="1:9" s="4" customFormat="1" ht="16.5" customHeight="1">
      <c r="C64" s="7"/>
      <c r="D64" s="8"/>
      <c r="E64" s="7"/>
      <c r="G64" s="7"/>
      <c r="I64" s="7"/>
    </row>
    <row r="65" spans="4:4" ht="16.5" customHeight="1">
      <c r="D65" s="8"/>
    </row>
    <row r="66" spans="4:4" ht="16.5" customHeight="1">
      <c r="D66" s="8"/>
    </row>
  </sheetData>
  <mergeCells count="9">
    <mergeCell ref="B41:C41"/>
    <mergeCell ref="D41:E41"/>
    <mergeCell ref="F41:G41"/>
    <mergeCell ref="H41:I41"/>
    <mergeCell ref="A2:F2"/>
    <mergeCell ref="B14:C14"/>
    <mergeCell ref="D14:E14"/>
    <mergeCell ref="F14:G14"/>
    <mergeCell ref="H14:I14"/>
  </mergeCells>
  <pageMargins left="0.42" right="0.19685039370078741" top="0.34" bottom="0.19685039370078741" header="0.31496062992125984" footer="0.19685039370078741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O142"/>
  <sheetViews>
    <sheetView tabSelected="1" zoomScale="86" zoomScaleNormal="86" workbookViewId="0">
      <selection activeCell="D6" sqref="D6"/>
    </sheetView>
  </sheetViews>
  <sheetFormatPr defaultRowHeight="14.25"/>
  <cols>
    <col min="1" max="1" width="25.875" customWidth="1"/>
    <col min="2" max="2" width="5.25" style="12" customWidth="1"/>
    <col min="3" max="3" width="6.625" style="15" customWidth="1"/>
    <col min="4" max="4" width="5.375" style="12" customWidth="1"/>
    <col min="5" max="5" width="5.5" style="12" customWidth="1"/>
    <col min="6" max="6" width="5.375" style="12" customWidth="1"/>
    <col min="7" max="7" width="5.875" style="15" customWidth="1"/>
    <col min="8" max="8" width="5.5" style="12" customWidth="1"/>
    <col min="9" max="9" width="5.625" style="12" customWidth="1"/>
    <col min="10" max="10" width="5.25" style="12" customWidth="1"/>
    <col min="11" max="11" width="5.375" style="12" customWidth="1"/>
    <col min="12" max="12" width="5.625" style="12" customWidth="1"/>
    <col min="13" max="13" width="5.5" style="12" customWidth="1"/>
  </cols>
  <sheetData>
    <row r="3" spans="1:14" ht="21">
      <c r="E3" s="1" t="s">
        <v>105</v>
      </c>
    </row>
    <row r="4" spans="1:14" s="55" customFormat="1" ht="36.75" customHeight="1">
      <c r="A4" s="90" t="s">
        <v>143</v>
      </c>
      <c r="C4" s="91"/>
      <c r="G4" s="91"/>
    </row>
    <row r="5" spans="1:14" s="93" customFormat="1" ht="60.75" customHeight="1">
      <c r="A5" s="92" t="s">
        <v>41</v>
      </c>
      <c r="B5" s="247" t="s">
        <v>43</v>
      </c>
      <c r="C5" s="248"/>
      <c r="D5" s="247" t="s">
        <v>44</v>
      </c>
      <c r="E5" s="248"/>
      <c r="F5" s="247" t="s">
        <v>45</v>
      </c>
      <c r="G5" s="248"/>
      <c r="H5" s="247" t="s">
        <v>46</v>
      </c>
      <c r="I5" s="248"/>
      <c r="J5" s="247" t="s">
        <v>47</v>
      </c>
      <c r="K5" s="248"/>
      <c r="L5" s="247" t="s">
        <v>48</v>
      </c>
      <c r="M5" s="248"/>
    </row>
    <row r="6" spans="1:14" s="3" customFormat="1" ht="39" customHeight="1">
      <c r="A6" s="62" t="s">
        <v>6</v>
      </c>
      <c r="B6" s="10" t="s">
        <v>41</v>
      </c>
      <c r="C6" s="44" t="s">
        <v>42</v>
      </c>
      <c r="D6" s="10" t="s">
        <v>41</v>
      </c>
      <c r="E6" s="11" t="s">
        <v>42</v>
      </c>
      <c r="F6" s="10" t="s">
        <v>41</v>
      </c>
      <c r="G6" s="44" t="s">
        <v>42</v>
      </c>
      <c r="H6" s="10" t="s">
        <v>41</v>
      </c>
      <c r="I6" s="11" t="s">
        <v>42</v>
      </c>
      <c r="J6" s="10" t="s">
        <v>41</v>
      </c>
      <c r="K6" s="11" t="s">
        <v>42</v>
      </c>
      <c r="L6" s="10" t="s">
        <v>41</v>
      </c>
      <c r="M6" s="11" t="s">
        <v>42</v>
      </c>
    </row>
    <row r="7" spans="1:14" s="98" customFormat="1" ht="20.25" customHeight="1">
      <c r="A7" s="94" t="s">
        <v>10</v>
      </c>
      <c r="B7" s="95"/>
      <c r="C7" s="96"/>
      <c r="D7" s="95"/>
      <c r="E7" s="97"/>
      <c r="F7" s="95"/>
      <c r="G7" s="96"/>
      <c r="H7" s="95"/>
      <c r="I7" s="97"/>
      <c r="J7" s="95"/>
      <c r="K7" s="97"/>
      <c r="L7" s="95"/>
      <c r="M7" s="97"/>
    </row>
    <row r="8" spans="1:14" s="98" customFormat="1" ht="20.25" customHeight="1">
      <c r="A8" s="99" t="s">
        <v>11</v>
      </c>
      <c r="B8" s="229">
        <v>0</v>
      </c>
      <c r="C8" s="230">
        <f>B8*M8/L8</f>
        <v>0</v>
      </c>
      <c r="D8" s="229">
        <v>0</v>
      </c>
      <c r="E8" s="229">
        <f>D8*M8/L8</f>
        <v>0</v>
      </c>
      <c r="F8" s="100">
        <v>1</v>
      </c>
      <c r="G8" s="121" t="s">
        <v>170</v>
      </c>
      <c r="H8" s="100">
        <v>0</v>
      </c>
      <c r="I8" s="100">
        <f>H8*M8/L8</f>
        <v>0</v>
      </c>
      <c r="J8" s="100">
        <v>0</v>
      </c>
      <c r="K8" s="100">
        <f ca="1">J8*M8/K8</f>
        <v>0</v>
      </c>
      <c r="L8" s="100">
        <v>1</v>
      </c>
      <c r="M8" s="100">
        <v>100</v>
      </c>
    </row>
    <row r="9" spans="1:14" s="98" customFormat="1" ht="20.25" customHeight="1">
      <c r="A9" s="99" t="s">
        <v>12</v>
      </c>
      <c r="B9" s="235">
        <v>2</v>
      </c>
      <c r="C9" s="234" t="s">
        <v>169</v>
      </c>
      <c r="D9" s="232">
        <v>0</v>
      </c>
      <c r="E9" s="231">
        <f t="shared" ref="E9:E10" si="0">D9*M9/L9</f>
        <v>0</v>
      </c>
      <c r="F9" s="100">
        <v>15</v>
      </c>
      <c r="G9" s="121" t="s">
        <v>168</v>
      </c>
      <c r="H9" s="100">
        <v>0</v>
      </c>
      <c r="I9" s="100">
        <f t="shared" ref="I9:I10" si="1">H9*M9/L9</f>
        <v>0</v>
      </c>
      <c r="J9" s="100">
        <v>0</v>
      </c>
      <c r="K9" s="100">
        <f t="shared" ref="K9:K10" ca="1" si="2">J9*M9/K9</f>
        <v>0</v>
      </c>
      <c r="L9" s="100">
        <v>17</v>
      </c>
      <c r="M9" s="100">
        <v>100</v>
      </c>
      <c r="N9" s="102"/>
    </row>
    <row r="10" spans="1:14" s="98" customFormat="1" ht="20.25" customHeight="1">
      <c r="A10" s="99" t="s">
        <v>13</v>
      </c>
      <c r="B10" s="100">
        <v>0</v>
      </c>
      <c r="C10" s="101">
        <f>B10*M10/L10</f>
        <v>0</v>
      </c>
      <c r="D10" s="100">
        <v>0</v>
      </c>
      <c r="E10" s="100">
        <f t="shared" si="0"/>
        <v>0</v>
      </c>
      <c r="F10" s="100">
        <v>1</v>
      </c>
      <c r="G10" s="121" t="s">
        <v>170</v>
      </c>
      <c r="H10" s="100">
        <v>0</v>
      </c>
      <c r="I10" s="100">
        <f t="shared" si="1"/>
        <v>0</v>
      </c>
      <c r="J10" s="100">
        <v>0</v>
      </c>
      <c r="K10" s="100">
        <f t="shared" ca="1" si="2"/>
        <v>0</v>
      </c>
      <c r="L10" s="100">
        <v>1</v>
      </c>
      <c r="M10" s="100">
        <v>100</v>
      </c>
    </row>
    <row r="11" spans="1:14" s="82" customFormat="1" ht="20.25" customHeight="1">
      <c r="A11" s="70"/>
      <c r="B11" s="75"/>
      <c r="C11" s="103"/>
      <c r="D11" s="75"/>
      <c r="E11" s="76"/>
      <c r="F11" s="75"/>
      <c r="G11" s="103"/>
      <c r="H11" s="75"/>
      <c r="I11" s="76"/>
      <c r="J11" s="75"/>
      <c r="K11" s="76"/>
      <c r="L11" s="75"/>
      <c r="M11" s="76"/>
    </row>
    <row r="12" spans="1:14" s="98" customFormat="1" ht="20.25" customHeight="1">
      <c r="A12" s="94" t="s">
        <v>17</v>
      </c>
      <c r="B12" s="95"/>
      <c r="C12" s="96"/>
      <c r="D12" s="95"/>
      <c r="E12" s="97"/>
      <c r="F12" s="95"/>
      <c r="G12" s="96"/>
      <c r="H12" s="95"/>
      <c r="I12" s="97"/>
      <c r="J12" s="95"/>
      <c r="K12" s="97"/>
      <c r="L12" s="95"/>
      <c r="M12" s="97"/>
    </row>
    <row r="13" spans="1:14" s="98" customFormat="1" ht="20.25" customHeight="1">
      <c r="A13" s="99" t="s">
        <v>18</v>
      </c>
      <c r="B13" s="104">
        <v>2</v>
      </c>
      <c r="C13" s="234">
        <v>16.670000000000002</v>
      </c>
      <c r="D13" s="105">
        <f t="shared" ref="D13" ca="1" si="3">C13*L13/K13</f>
        <v>0</v>
      </c>
      <c r="E13" s="105">
        <f t="shared" ref="E13" ca="1" si="4">D13*M13/L13</f>
        <v>0</v>
      </c>
      <c r="F13" s="106">
        <v>10</v>
      </c>
      <c r="G13" s="234" t="s">
        <v>191</v>
      </c>
      <c r="H13" s="104">
        <v>0</v>
      </c>
      <c r="I13" s="100">
        <f t="shared" ref="I13:I16" si="5">H13*M13/L13</f>
        <v>0</v>
      </c>
      <c r="J13" s="104">
        <v>0</v>
      </c>
      <c r="K13" s="100">
        <f t="shared" ref="K13:K15" ca="1" si="6">J13*M13/K13</f>
        <v>0</v>
      </c>
      <c r="L13" s="104">
        <v>12</v>
      </c>
      <c r="M13" s="100">
        <v>100</v>
      </c>
    </row>
    <row r="14" spans="1:14" s="82" customFormat="1" ht="20.25" customHeight="1">
      <c r="A14" s="203" t="s">
        <v>49</v>
      </c>
      <c r="B14" s="85">
        <v>4</v>
      </c>
      <c r="C14" s="234" t="s">
        <v>172</v>
      </c>
      <c r="D14" s="107">
        <v>0</v>
      </c>
      <c r="E14" s="105">
        <f t="shared" ref="E14:E16" si="7">D14*M14/L14</f>
        <v>0</v>
      </c>
      <c r="F14" s="107">
        <v>10</v>
      </c>
      <c r="G14" s="101">
        <f t="shared" ref="G14" si="8">F14*M14/L14</f>
        <v>71.428571428571431</v>
      </c>
      <c r="H14" s="85">
        <v>0</v>
      </c>
      <c r="I14" s="100">
        <f t="shared" si="5"/>
        <v>0</v>
      </c>
      <c r="J14" s="104">
        <v>0</v>
      </c>
      <c r="K14" s="100">
        <f t="shared" ca="1" si="6"/>
        <v>0</v>
      </c>
      <c r="L14" s="85">
        <v>14</v>
      </c>
      <c r="M14" s="100">
        <v>100</v>
      </c>
    </row>
    <row r="15" spans="1:14" s="98" customFormat="1" ht="20.25" customHeight="1">
      <c r="A15" s="99" t="s">
        <v>14</v>
      </c>
      <c r="B15" s="104">
        <v>1</v>
      </c>
      <c r="C15" s="234" t="s">
        <v>174</v>
      </c>
      <c r="D15" s="106">
        <v>3</v>
      </c>
      <c r="E15" s="119" t="s">
        <v>175</v>
      </c>
      <c r="F15" s="106">
        <v>4</v>
      </c>
      <c r="G15" s="234" t="s">
        <v>173</v>
      </c>
      <c r="H15" s="104">
        <v>0</v>
      </c>
      <c r="I15" s="100">
        <f t="shared" si="5"/>
        <v>0</v>
      </c>
      <c r="J15" s="104">
        <v>0</v>
      </c>
      <c r="K15" s="100">
        <f t="shared" ca="1" si="6"/>
        <v>0</v>
      </c>
      <c r="L15" s="104">
        <v>8</v>
      </c>
      <c r="M15" s="100">
        <v>100</v>
      </c>
    </row>
    <row r="16" spans="1:14" s="98" customFormat="1" ht="20.25" customHeight="1">
      <c r="A16" s="99" t="s">
        <v>15</v>
      </c>
      <c r="B16" s="104">
        <v>1</v>
      </c>
      <c r="C16" s="234" t="s">
        <v>176</v>
      </c>
      <c r="D16" s="104">
        <v>0</v>
      </c>
      <c r="E16" s="100">
        <f t="shared" si="7"/>
        <v>0</v>
      </c>
      <c r="F16" s="104">
        <v>3</v>
      </c>
      <c r="G16" s="234" t="s">
        <v>177</v>
      </c>
      <c r="H16" s="104">
        <v>0</v>
      </c>
      <c r="I16" s="100">
        <f t="shared" si="5"/>
        <v>0</v>
      </c>
      <c r="J16" s="104">
        <v>0</v>
      </c>
      <c r="K16" s="100">
        <f ca="1">J16*M16/K16</f>
        <v>0</v>
      </c>
      <c r="L16" s="104">
        <v>4</v>
      </c>
      <c r="M16" s="100">
        <v>100</v>
      </c>
    </row>
    <row r="17" spans="1:13" s="98" customFormat="1" ht="20.25" customHeight="1">
      <c r="A17" s="108"/>
      <c r="B17" s="109"/>
      <c r="C17" s="110"/>
      <c r="D17" s="109"/>
      <c r="E17" s="111"/>
      <c r="F17" s="109"/>
      <c r="G17" s="110"/>
      <c r="H17" s="109"/>
      <c r="I17" s="111"/>
      <c r="J17" s="109"/>
      <c r="K17" s="111"/>
      <c r="L17" s="109"/>
      <c r="M17" s="111"/>
    </row>
    <row r="18" spans="1:13" s="98" customFormat="1" ht="20.25" customHeight="1">
      <c r="A18" s="94" t="s">
        <v>20</v>
      </c>
      <c r="B18" s="95"/>
      <c r="C18" s="96"/>
      <c r="D18" s="95"/>
      <c r="E18" s="97"/>
      <c r="F18" s="95"/>
      <c r="G18" s="96"/>
      <c r="H18" s="95"/>
      <c r="I18" s="97"/>
      <c r="J18" s="95"/>
      <c r="K18" s="97"/>
      <c r="L18" s="95"/>
      <c r="M18" s="97"/>
    </row>
    <row r="19" spans="1:13" s="98" customFormat="1" ht="20.25" customHeight="1">
      <c r="A19" s="99" t="s">
        <v>16</v>
      </c>
      <c r="B19" s="104">
        <v>0</v>
      </c>
      <c r="C19" s="104">
        <v>0</v>
      </c>
      <c r="D19" s="104">
        <v>0</v>
      </c>
      <c r="E19" s="100">
        <f t="shared" ref="E19:E20" si="9">D19*M19/L19</f>
        <v>0</v>
      </c>
      <c r="F19" s="104">
        <v>4</v>
      </c>
      <c r="G19" s="121" t="s">
        <v>170</v>
      </c>
      <c r="H19" s="106">
        <v>0</v>
      </c>
      <c r="I19" s="105">
        <f t="shared" ref="I19" si="10">H19*M19/L19</f>
        <v>0</v>
      </c>
      <c r="J19" s="106">
        <v>0</v>
      </c>
      <c r="K19" s="105">
        <f ca="1">J19*M19/K19</f>
        <v>0</v>
      </c>
      <c r="L19" s="106">
        <v>4</v>
      </c>
      <c r="M19" s="100">
        <v>100</v>
      </c>
    </row>
    <row r="20" spans="1:13" s="98" customFormat="1" ht="20.25" customHeight="1">
      <c r="A20" s="99" t="s">
        <v>21</v>
      </c>
      <c r="B20" s="104">
        <v>0</v>
      </c>
      <c r="C20" s="104">
        <v>0</v>
      </c>
      <c r="D20" s="104">
        <v>0</v>
      </c>
      <c r="E20" s="100">
        <f t="shared" ca="1" si="9"/>
        <v>0</v>
      </c>
      <c r="F20" s="104">
        <v>0</v>
      </c>
      <c r="G20" s="236">
        <f t="shared" ref="G20" ca="1" si="11">F20*M20/L20</f>
        <v>0</v>
      </c>
      <c r="H20" s="106">
        <v>0</v>
      </c>
      <c r="I20" s="121" t="s">
        <v>119</v>
      </c>
      <c r="J20" s="119" t="s">
        <v>119</v>
      </c>
      <c r="K20" s="119" t="s">
        <v>119</v>
      </c>
      <c r="L20" s="119" t="s">
        <v>119</v>
      </c>
      <c r="M20" s="105">
        <f ca="1">L20*O20/M20</f>
        <v>0</v>
      </c>
    </row>
    <row r="21" spans="1:13" s="98" customFormat="1" ht="20.25" customHeight="1">
      <c r="A21" s="108"/>
      <c r="B21" s="109"/>
      <c r="C21" s="110"/>
      <c r="D21" s="109"/>
      <c r="E21" s="111"/>
      <c r="F21" s="109"/>
      <c r="G21" s="110"/>
      <c r="H21" s="109"/>
      <c r="I21" s="111"/>
      <c r="J21" s="109"/>
      <c r="K21" s="111"/>
      <c r="L21" s="109"/>
      <c r="M21" s="111"/>
    </row>
    <row r="22" spans="1:13" s="98" customFormat="1" ht="20.25" customHeight="1">
      <c r="A22" s="94" t="s">
        <v>22</v>
      </c>
      <c r="B22" s="95"/>
      <c r="C22" s="96"/>
      <c r="D22" s="95"/>
      <c r="E22" s="97"/>
      <c r="F22" s="95"/>
      <c r="G22" s="96"/>
      <c r="H22" s="95"/>
      <c r="I22" s="97"/>
      <c r="J22" s="95"/>
      <c r="K22" s="97"/>
      <c r="L22" s="95"/>
      <c r="M22" s="97"/>
    </row>
    <row r="23" spans="1:13" s="98" customFormat="1" ht="20.25" customHeight="1">
      <c r="A23" s="99" t="s">
        <v>23</v>
      </c>
      <c r="B23" s="104">
        <v>1</v>
      </c>
      <c r="C23" s="234" t="s">
        <v>178</v>
      </c>
      <c r="D23" s="104">
        <v>0</v>
      </c>
      <c r="E23" s="104">
        <v>0</v>
      </c>
      <c r="F23" s="104">
        <v>1</v>
      </c>
      <c r="G23" s="104">
        <v>50</v>
      </c>
      <c r="H23" s="104">
        <v>0</v>
      </c>
      <c r="I23" s="100">
        <f t="shared" ref="I23:I24" si="12">H23*M23/L23</f>
        <v>0</v>
      </c>
      <c r="J23" s="104">
        <v>0</v>
      </c>
      <c r="K23" s="100">
        <f ca="1">J23*M23/K23</f>
        <v>0</v>
      </c>
      <c r="L23" s="104">
        <v>2</v>
      </c>
      <c r="M23" s="100">
        <v>100</v>
      </c>
    </row>
    <row r="24" spans="1:13" s="98" customFormat="1" ht="20.25" customHeight="1">
      <c r="A24" s="99" t="s">
        <v>24</v>
      </c>
      <c r="B24" s="104">
        <v>5</v>
      </c>
      <c r="C24" s="234" t="s">
        <v>179</v>
      </c>
      <c r="D24" s="104">
        <v>0</v>
      </c>
      <c r="E24" s="104">
        <v>0</v>
      </c>
      <c r="F24" s="104">
        <v>11</v>
      </c>
      <c r="G24" s="234" t="s">
        <v>180</v>
      </c>
      <c r="H24" s="104">
        <v>0</v>
      </c>
      <c r="I24" s="100">
        <f t="shared" si="12"/>
        <v>0</v>
      </c>
      <c r="J24" s="104">
        <v>0</v>
      </c>
      <c r="K24" s="100">
        <f ca="1">J24*M24/K24</f>
        <v>0</v>
      </c>
      <c r="L24" s="104">
        <v>16</v>
      </c>
      <c r="M24" s="100">
        <v>100</v>
      </c>
    </row>
    <row r="25" spans="1:13" s="82" customFormat="1" ht="20.25" customHeight="1">
      <c r="A25" s="70"/>
      <c r="B25" s="84"/>
      <c r="C25" s="103"/>
      <c r="D25" s="84"/>
      <c r="E25" s="76"/>
      <c r="F25" s="84"/>
      <c r="G25" s="103"/>
      <c r="H25" s="84"/>
      <c r="I25" s="76"/>
      <c r="J25" s="84"/>
      <c r="K25" s="76"/>
      <c r="L25" s="84"/>
      <c r="M25" s="76"/>
    </row>
    <row r="26" spans="1:13" s="82" customFormat="1" ht="20.25" customHeight="1">
      <c r="A26" s="112" t="s">
        <v>9</v>
      </c>
      <c r="B26" s="113">
        <v>16</v>
      </c>
      <c r="C26" s="237" t="s">
        <v>181</v>
      </c>
      <c r="D26" s="113">
        <v>3</v>
      </c>
      <c r="E26" s="113">
        <f>D26*M26/L26</f>
        <v>3.7974683544303796</v>
      </c>
      <c r="F26" s="113">
        <f t="shared" ref="F26:H26" si="13">SUM(F8:F25)</f>
        <v>60</v>
      </c>
      <c r="G26" s="237" t="s">
        <v>182</v>
      </c>
      <c r="H26" s="113">
        <f t="shared" si="13"/>
        <v>0</v>
      </c>
      <c r="I26" s="113">
        <f>H26*M26/L26</f>
        <v>0</v>
      </c>
      <c r="J26" s="113">
        <v>0</v>
      </c>
      <c r="K26" s="113">
        <f>J26*M26/L26</f>
        <v>0</v>
      </c>
      <c r="L26" s="115">
        <v>79</v>
      </c>
      <c r="M26" s="238" t="s">
        <v>170</v>
      </c>
    </row>
    <row r="27" spans="1:13" ht="28.5" customHeight="1">
      <c r="L27" s="14"/>
      <c r="M27" s="14"/>
    </row>
    <row r="28" spans="1:13" ht="20.25" customHeight="1"/>
    <row r="29" spans="1:13" ht="20.25" customHeight="1"/>
    <row r="30" spans="1:13" ht="20.25" customHeight="1"/>
    <row r="31" spans="1:13" ht="20.25" customHeight="1"/>
    <row r="32" spans="1:13" ht="20.25" customHeight="1"/>
    <row r="33" spans="1:13" ht="26.25" customHeight="1">
      <c r="E33" s="55" t="s">
        <v>107</v>
      </c>
    </row>
    <row r="34" spans="1:13" s="55" customFormat="1" ht="24.75" customHeight="1">
      <c r="A34" s="59" t="s">
        <v>0</v>
      </c>
      <c r="C34" s="116"/>
      <c r="E34" s="56"/>
      <c r="G34" s="116"/>
      <c r="I34" s="56"/>
    </row>
    <row r="35" spans="1:13" s="55" customFormat="1" ht="24.75" customHeight="1">
      <c r="A35" s="55" t="s">
        <v>67</v>
      </c>
      <c r="C35" s="116"/>
      <c r="E35" s="56"/>
      <c r="G35" s="116"/>
      <c r="I35" s="56"/>
    </row>
    <row r="36" spans="1:13" s="1" customFormat="1" ht="18.75" customHeight="1">
      <c r="C36" s="45"/>
      <c r="E36" s="5"/>
      <c r="G36" s="45"/>
      <c r="I36" s="51"/>
    </row>
    <row r="37" spans="1:13" s="55" customFormat="1" ht="24.75" customHeight="1">
      <c r="A37" s="59" t="s">
        <v>4</v>
      </c>
      <c r="C37" s="116"/>
      <c r="E37" s="56"/>
      <c r="G37" s="116"/>
      <c r="I37" s="56"/>
    </row>
    <row r="38" spans="1:13" s="117" customFormat="1" ht="28.5" customHeight="1">
      <c r="A38" s="90" t="s">
        <v>143</v>
      </c>
      <c r="C38" s="118"/>
      <c r="G38" s="118"/>
    </row>
    <row r="39" spans="1:13" s="93" customFormat="1" ht="64.5" customHeight="1">
      <c r="A39" s="92" t="s">
        <v>41</v>
      </c>
      <c r="B39" s="247" t="s">
        <v>43</v>
      </c>
      <c r="C39" s="248"/>
      <c r="D39" s="247" t="s">
        <v>44</v>
      </c>
      <c r="E39" s="248"/>
      <c r="F39" s="247" t="s">
        <v>45</v>
      </c>
      <c r="G39" s="248"/>
      <c r="H39" s="247" t="s">
        <v>46</v>
      </c>
      <c r="I39" s="248"/>
      <c r="J39" s="247" t="s">
        <v>47</v>
      </c>
      <c r="K39" s="248"/>
      <c r="L39" s="247" t="s">
        <v>48</v>
      </c>
      <c r="M39" s="248"/>
    </row>
    <row r="40" spans="1:13" s="65" customFormat="1" ht="46.5" customHeight="1">
      <c r="A40" s="62" t="s">
        <v>6</v>
      </c>
      <c r="B40" s="204" t="s">
        <v>41</v>
      </c>
      <c r="C40" s="205" t="s">
        <v>42</v>
      </c>
      <c r="D40" s="204" t="s">
        <v>41</v>
      </c>
      <c r="E40" s="206" t="s">
        <v>42</v>
      </c>
      <c r="F40" s="204" t="s">
        <v>41</v>
      </c>
      <c r="G40" s="205" t="s">
        <v>42</v>
      </c>
      <c r="H40" s="204" t="s">
        <v>41</v>
      </c>
      <c r="I40" s="206" t="s">
        <v>42</v>
      </c>
      <c r="J40" s="204" t="s">
        <v>41</v>
      </c>
      <c r="K40" s="206" t="s">
        <v>42</v>
      </c>
      <c r="L40" s="204" t="s">
        <v>41</v>
      </c>
      <c r="M40" s="206" t="s">
        <v>42</v>
      </c>
    </row>
    <row r="41" spans="1:13" s="98" customFormat="1" ht="20.25" customHeight="1">
      <c r="A41" s="94" t="s">
        <v>10</v>
      </c>
      <c r="B41" s="95"/>
      <c r="C41" s="96"/>
      <c r="D41" s="95"/>
      <c r="E41" s="97"/>
      <c r="F41" s="95"/>
      <c r="G41" s="96"/>
      <c r="H41" s="95"/>
      <c r="I41" s="97"/>
      <c r="J41" s="95"/>
      <c r="K41" s="97"/>
      <c r="L41" s="95"/>
      <c r="M41" s="97"/>
    </row>
    <row r="42" spans="1:13" s="98" customFormat="1" ht="20.25" customHeight="1">
      <c r="A42" s="99" t="s">
        <v>11</v>
      </c>
      <c r="B42" s="100">
        <v>0</v>
      </c>
      <c r="C42" s="101">
        <f>B42*M42/L42</f>
        <v>0</v>
      </c>
      <c r="D42" s="100">
        <f t="shared" ref="D42:D44" ca="1" si="14">C42*L42/K42</f>
        <v>0</v>
      </c>
      <c r="E42" s="100">
        <f ca="1">D42*M42/L42</f>
        <v>0</v>
      </c>
      <c r="F42" s="105">
        <v>1</v>
      </c>
      <c r="G42" s="234" t="s">
        <v>170</v>
      </c>
      <c r="H42" s="100">
        <v>0</v>
      </c>
      <c r="I42" s="100">
        <f>H42*M42/L42</f>
        <v>0</v>
      </c>
      <c r="J42" s="100">
        <v>0</v>
      </c>
      <c r="K42" s="100">
        <f ca="1">J42*M42/K42</f>
        <v>0</v>
      </c>
      <c r="L42" s="100">
        <v>1</v>
      </c>
      <c r="M42" s="100">
        <v>100</v>
      </c>
    </row>
    <row r="43" spans="1:13" s="98" customFormat="1" ht="20.25" customHeight="1">
      <c r="A43" s="99" t="s">
        <v>12</v>
      </c>
      <c r="B43" s="100">
        <v>15</v>
      </c>
      <c r="C43" s="234" t="s">
        <v>168</v>
      </c>
      <c r="D43" s="100">
        <f t="shared" ca="1" si="14"/>
        <v>0</v>
      </c>
      <c r="E43" s="100">
        <f t="shared" ref="E43:F44" ca="1" si="15">D43*M43/L43</f>
        <v>0</v>
      </c>
      <c r="F43" s="100">
        <f t="shared" ca="1" si="15"/>
        <v>0</v>
      </c>
      <c r="G43" s="119" t="s">
        <v>119</v>
      </c>
      <c r="H43" s="100"/>
      <c r="I43" s="100">
        <f t="shared" ref="I43:I44" si="16">H43*M43/L43</f>
        <v>0</v>
      </c>
      <c r="J43" s="100">
        <v>0</v>
      </c>
      <c r="K43" s="100">
        <f t="shared" ref="K43:K44" ca="1" si="17">J43*M43/K43</f>
        <v>0</v>
      </c>
      <c r="L43" s="100">
        <v>17</v>
      </c>
      <c r="M43" s="100">
        <v>100</v>
      </c>
    </row>
    <row r="44" spans="1:13" s="98" customFormat="1" ht="20.25" customHeight="1">
      <c r="A44" s="99" t="s">
        <v>13</v>
      </c>
      <c r="B44" s="100">
        <v>0</v>
      </c>
      <c r="C44" s="101">
        <f>B44*M44/L44</f>
        <v>0</v>
      </c>
      <c r="D44" s="100">
        <f t="shared" ca="1" si="14"/>
        <v>0</v>
      </c>
      <c r="E44" s="100">
        <f t="shared" ca="1" si="15"/>
        <v>0</v>
      </c>
      <c r="F44" s="100">
        <v>1</v>
      </c>
      <c r="G44" s="234" t="s">
        <v>170</v>
      </c>
      <c r="H44" s="100">
        <v>0</v>
      </c>
      <c r="I44" s="100">
        <f t="shared" si="16"/>
        <v>0</v>
      </c>
      <c r="J44" s="100">
        <v>0</v>
      </c>
      <c r="K44" s="100">
        <f t="shared" ca="1" si="17"/>
        <v>0</v>
      </c>
      <c r="L44" s="100">
        <v>1</v>
      </c>
      <c r="M44" s="100">
        <v>100</v>
      </c>
    </row>
    <row r="45" spans="1:13" s="82" customFormat="1" ht="20.25" customHeight="1">
      <c r="A45" s="70"/>
      <c r="B45" s="75"/>
      <c r="C45" s="103"/>
      <c r="D45" s="75"/>
      <c r="E45" s="76"/>
      <c r="F45" s="75"/>
      <c r="G45" s="103"/>
      <c r="H45" s="75"/>
      <c r="I45" s="76"/>
      <c r="J45" s="75"/>
      <c r="K45" s="76"/>
      <c r="L45" s="75"/>
      <c r="M45" s="76"/>
    </row>
    <row r="46" spans="1:13" s="98" customFormat="1" ht="20.25" customHeight="1">
      <c r="A46" s="94" t="s">
        <v>17</v>
      </c>
      <c r="B46" s="95"/>
      <c r="C46" s="96"/>
      <c r="D46" s="95"/>
      <c r="E46" s="97"/>
      <c r="F46" s="95"/>
      <c r="G46" s="96"/>
      <c r="H46" s="95"/>
      <c r="I46" s="97"/>
      <c r="J46" s="95"/>
      <c r="K46" s="97"/>
      <c r="L46" s="95"/>
      <c r="M46" s="97"/>
    </row>
    <row r="47" spans="1:13" s="98" customFormat="1" ht="20.25" customHeight="1">
      <c r="A47" s="99" t="s">
        <v>18</v>
      </c>
      <c r="B47" s="104">
        <v>1</v>
      </c>
      <c r="C47" s="101">
        <f>B47*M47/L47</f>
        <v>8.3333333333333339</v>
      </c>
      <c r="D47" s="100">
        <f t="shared" ref="D47:E50" ca="1" si="18">C47*L47/K47</f>
        <v>0</v>
      </c>
      <c r="E47" s="100">
        <f t="shared" ca="1" si="18"/>
        <v>0</v>
      </c>
      <c r="F47" s="104">
        <v>9</v>
      </c>
      <c r="G47" s="234" t="s">
        <v>190</v>
      </c>
      <c r="H47" s="104">
        <v>0</v>
      </c>
      <c r="I47" s="100">
        <f t="shared" ref="I47:I50" si="19">H47*M47/L47</f>
        <v>0</v>
      </c>
      <c r="J47" s="104">
        <v>0</v>
      </c>
      <c r="K47" s="100">
        <f t="shared" ref="K47:K49" ca="1" si="20">J47*M47/K47</f>
        <v>0</v>
      </c>
      <c r="L47" s="104">
        <v>12</v>
      </c>
      <c r="M47" s="100">
        <v>100</v>
      </c>
    </row>
    <row r="48" spans="1:13" s="82" customFormat="1" ht="20.25" customHeight="1">
      <c r="A48" s="69" t="s">
        <v>49</v>
      </c>
      <c r="B48" s="85">
        <v>6</v>
      </c>
      <c r="C48" s="234" t="s">
        <v>183</v>
      </c>
      <c r="D48" s="100">
        <f t="shared" ca="1" si="18"/>
        <v>0</v>
      </c>
      <c r="E48" s="100">
        <f t="shared" ca="1" si="18"/>
        <v>0</v>
      </c>
      <c r="F48" s="85">
        <v>2</v>
      </c>
      <c r="G48" s="234" t="s">
        <v>171</v>
      </c>
      <c r="H48" s="85">
        <v>0</v>
      </c>
      <c r="I48" s="100">
        <f t="shared" si="19"/>
        <v>0</v>
      </c>
      <c r="J48" s="104">
        <v>0</v>
      </c>
      <c r="K48" s="100">
        <f t="shared" ca="1" si="20"/>
        <v>0</v>
      </c>
      <c r="L48" s="85">
        <v>14</v>
      </c>
      <c r="M48" s="100">
        <v>100</v>
      </c>
    </row>
    <row r="49" spans="1:15" s="98" customFormat="1" ht="20.25" customHeight="1">
      <c r="A49" s="99" t="s">
        <v>14</v>
      </c>
      <c r="B49" s="104">
        <v>5</v>
      </c>
      <c r="C49" s="121" t="s">
        <v>184</v>
      </c>
      <c r="D49" s="100">
        <f t="shared" ca="1" si="18"/>
        <v>0</v>
      </c>
      <c r="E49" s="100">
        <f ca="1">D49*M49/L49</f>
        <v>0</v>
      </c>
      <c r="F49" s="104">
        <v>2</v>
      </c>
      <c r="G49" s="234" t="s">
        <v>185</v>
      </c>
      <c r="H49" s="104">
        <v>0</v>
      </c>
      <c r="I49" s="100">
        <f t="shared" si="19"/>
        <v>0</v>
      </c>
      <c r="J49" s="104">
        <v>0</v>
      </c>
      <c r="K49" s="100">
        <f t="shared" ca="1" si="20"/>
        <v>0</v>
      </c>
      <c r="L49" s="104">
        <v>8</v>
      </c>
      <c r="M49" s="100">
        <v>100</v>
      </c>
    </row>
    <row r="50" spans="1:15" s="98" customFormat="1" ht="20.25" customHeight="1">
      <c r="A50" s="99" t="s">
        <v>15</v>
      </c>
      <c r="B50" s="104">
        <v>2</v>
      </c>
      <c r="C50" s="121" t="s">
        <v>173</v>
      </c>
      <c r="D50" s="100">
        <f t="shared" ca="1" si="18"/>
        <v>0</v>
      </c>
      <c r="E50" s="100">
        <f t="shared" ca="1" si="18"/>
        <v>0</v>
      </c>
      <c r="F50" s="100">
        <v>1</v>
      </c>
      <c r="G50" s="119" t="s">
        <v>185</v>
      </c>
      <c r="H50" s="104">
        <v>0</v>
      </c>
      <c r="I50" s="100">
        <f t="shared" si="19"/>
        <v>0</v>
      </c>
      <c r="J50" s="104">
        <v>0</v>
      </c>
      <c r="K50" s="100">
        <f ca="1">J50*M50/K50</f>
        <v>0</v>
      </c>
      <c r="L50" s="104">
        <v>4</v>
      </c>
      <c r="M50" s="100">
        <v>100</v>
      </c>
    </row>
    <row r="51" spans="1:15" s="98" customFormat="1" ht="20.25" customHeight="1">
      <c r="A51" s="108"/>
      <c r="B51" s="109"/>
      <c r="C51" s="110"/>
      <c r="D51" s="109"/>
      <c r="E51" s="111" t="s">
        <v>102</v>
      </c>
      <c r="F51" s="109"/>
      <c r="G51" s="110"/>
      <c r="H51" s="109"/>
      <c r="I51" s="111"/>
      <c r="J51" s="109"/>
      <c r="K51" s="111"/>
      <c r="L51" s="109"/>
      <c r="M51" s="111"/>
    </row>
    <row r="52" spans="1:15" s="98" customFormat="1" ht="20.25" customHeight="1">
      <c r="A52" s="94" t="s">
        <v>20</v>
      </c>
      <c r="B52" s="95"/>
      <c r="C52" s="96"/>
      <c r="D52" s="95"/>
      <c r="E52" s="97"/>
      <c r="F52" s="95"/>
      <c r="G52" s="96"/>
      <c r="H52" s="95"/>
      <c r="I52" s="97"/>
      <c r="J52" s="95"/>
      <c r="K52" s="97"/>
      <c r="L52" s="95"/>
      <c r="M52" s="97"/>
    </row>
    <row r="53" spans="1:15" s="98" customFormat="1" ht="20.25" customHeight="1">
      <c r="A53" s="99" t="s">
        <v>16</v>
      </c>
      <c r="B53" s="104">
        <v>0</v>
      </c>
      <c r="C53" s="101">
        <f t="shared" ref="C53" si="21">B53*M53/L53</f>
        <v>0</v>
      </c>
      <c r="D53" s="100">
        <f t="shared" ref="D53:E54" ca="1" si="22">C53*L53/K53</f>
        <v>0</v>
      </c>
      <c r="E53" s="100">
        <f t="shared" ca="1" si="22"/>
        <v>0</v>
      </c>
      <c r="F53" s="104">
        <v>4</v>
      </c>
      <c r="G53" s="234" t="s">
        <v>170</v>
      </c>
      <c r="H53" s="104">
        <v>0</v>
      </c>
      <c r="I53" s="100">
        <f t="shared" ref="I53:I54" si="23">H53*M53/L53</f>
        <v>0</v>
      </c>
      <c r="J53" s="104">
        <v>0</v>
      </c>
      <c r="K53" s="100">
        <f ca="1">J53*M53/K53</f>
        <v>0</v>
      </c>
      <c r="L53" s="104">
        <v>4</v>
      </c>
      <c r="M53" s="100">
        <v>100</v>
      </c>
    </row>
    <row r="54" spans="1:15" s="98" customFormat="1" ht="20.25" customHeight="1">
      <c r="A54" s="99" t="s">
        <v>21</v>
      </c>
      <c r="B54" s="100">
        <f t="shared" ref="B54" ca="1" si="24">A54*J54/I54</f>
        <v>0</v>
      </c>
      <c r="C54" s="104">
        <v>0</v>
      </c>
      <c r="D54" s="100">
        <f t="shared" ca="1" si="22"/>
        <v>0</v>
      </c>
      <c r="E54" s="100">
        <f t="shared" ca="1" si="22"/>
        <v>0</v>
      </c>
      <c r="F54" s="104">
        <v>0</v>
      </c>
      <c r="G54" s="101">
        <f t="shared" ref="G54" ca="1" si="25">F54*M54/L54</f>
        <v>0</v>
      </c>
      <c r="H54" s="104">
        <v>0</v>
      </c>
      <c r="I54" s="100">
        <f t="shared" ca="1" si="23"/>
        <v>0</v>
      </c>
      <c r="J54" s="104">
        <v>0</v>
      </c>
      <c r="K54" s="100">
        <f ca="1">J54*M54/K54</f>
        <v>0</v>
      </c>
      <c r="L54" s="100">
        <f ca="1">K54*N54/L54</f>
        <v>0</v>
      </c>
      <c r="M54" s="100">
        <v>0</v>
      </c>
    </row>
    <row r="55" spans="1:15" s="98" customFormat="1" ht="20.25" customHeight="1">
      <c r="A55" s="108"/>
      <c r="B55" s="109"/>
      <c r="C55" s="110"/>
      <c r="D55" s="109"/>
      <c r="E55" s="111"/>
      <c r="F55" s="109"/>
      <c r="G55" s="110"/>
      <c r="H55" s="109"/>
      <c r="I55" s="111"/>
      <c r="J55" s="109"/>
      <c r="K55" s="111"/>
      <c r="L55" s="109"/>
      <c r="M55" s="111"/>
    </row>
    <row r="56" spans="1:15" s="98" customFormat="1" ht="20.25" customHeight="1">
      <c r="A56" s="94" t="s">
        <v>22</v>
      </c>
      <c r="B56" s="95"/>
      <c r="C56" s="96"/>
      <c r="D56" s="95"/>
      <c r="E56" s="97"/>
      <c r="F56" s="95"/>
      <c r="G56" s="96"/>
      <c r="H56" s="95"/>
      <c r="I56" s="97"/>
      <c r="J56" s="95"/>
      <c r="K56" s="97"/>
      <c r="L56" s="95"/>
      <c r="M56" s="97"/>
    </row>
    <row r="57" spans="1:15" s="98" customFormat="1" ht="20.25" customHeight="1">
      <c r="A57" s="99" t="s">
        <v>23</v>
      </c>
      <c r="B57" s="119">
        <v>1</v>
      </c>
      <c r="C57" s="119">
        <v>100</v>
      </c>
      <c r="D57" s="104"/>
      <c r="E57" s="100">
        <f t="shared" ref="D57:E58" si="26">D57*M57/L57</f>
        <v>0</v>
      </c>
      <c r="F57" s="120">
        <v>0</v>
      </c>
      <c r="G57" s="121" t="s">
        <v>119</v>
      </c>
      <c r="H57" s="104">
        <v>0</v>
      </c>
      <c r="I57" s="100">
        <f t="shared" ref="I57:I58" si="27">H57*M57/L57</f>
        <v>0</v>
      </c>
      <c r="J57" s="104">
        <v>0</v>
      </c>
      <c r="K57" s="100">
        <f ca="1">J57*M57/K57</f>
        <v>0</v>
      </c>
      <c r="L57" s="104">
        <v>2</v>
      </c>
      <c r="M57" s="100">
        <v>100</v>
      </c>
    </row>
    <row r="58" spans="1:15" s="98" customFormat="1" ht="20.25" customHeight="1">
      <c r="A58" s="99" t="s">
        <v>24</v>
      </c>
      <c r="B58" s="106">
        <v>6</v>
      </c>
      <c r="C58" s="234" t="s">
        <v>186</v>
      </c>
      <c r="D58" s="100">
        <f t="shared" ca="1" si="26"/>
        <v>0</v>
      </c>
      <c r="E58" s="100">
        <f t="shared" ca="1" si="26"/>
        <v>0</v>
      </c>
      <c r="F58" s="104">
        <v>4</v>
      </c>
      <c r="G58" s="234" t="s">
        <v>185</v>
      </c>
      <c r="H58" s="104">
        <v>0</v>
      </c>
      <c r="I58" s="100">
        <f t="shared" si="27"/>
        <v>0</v>
      </c>
      <c r="J58" s="104">
        <v>0</v>
      </c>
      <c r="K58" s="100">
        <f ca="1">J58*M58/K58</f>
        <v>0</v>
      </c>
      <c r="L58" s="104">
        <v>16</v>
      </c>
      <c r="M58" s="100">
        <v>100</v>
      </c>
    </row>
    <row r="59" spans="1:15" s="82" customFormat="1" ht="20.25" customHeight="1">
      <c r="A59" s="70"/>
      <c r="B59" s="84"/>
      <c r="C59" s="103"/>
      <c r="D59" s="84"/>
      <c r="E59" s="76"/>
      <c r="F59" s="84"/>
      <c r="G59" s="103"/>
      <c r="H59" s="84"/>
      <c r="I59" s="76"/>
      <c r="J59" s="84"/>
      <c r="K59" s="76"/>
      <c r="L59" s="84"/>
      <c r="M59" s="76"/>
    </row>
    <row r="60" spans="1:15" s="82" customFormat="1" ht="20.25" customHeight="1">
      <c r="A60" s="112" t="s">
        <v>9</v>
      </c>
      <c r="B60" s="113">
        <v>37</v>
      </c>
      <c r="C60" s="114">
        <f>B60*M60/L60</f>
        <v>46.835443037974684</v>
      </c>
      <c r="D60" s="113">
        <v>0</v>
      </c>
      <c r="E60" s="113">
        <f>D60*M60/L60</f>
        <v>0</v>
      </c>
      <c r="F60" s="113">
        <v>24</v>
      </c>
      <c r="G60" s="237" t="s">
        <v>189</v>
      </c>
      <c r="H60" s="113">
        <f t="shared" ref="H60" si="28">SUM(H42:H59)</f>
        <v>0</v>
      </c>
      <c r="I60" s="113">
        <f>H60*M60/L60</f>
        <v>0</v>
      </c>
      <c r="J60" s="113">
        <f t="shared" ref="J60" si="29">SUM(J42:J59)</f>
        <v>0</v>
      </c>
      <c r="K60" s="113">
        <f>J60*M60/L60</f>
        <v>0</v>
      </c>
      <c r="L60" s="115">
        <v>79</v>
      </c>
      <c r="M60" s="238" t="s">
        <v>170</v>
      </c>
    </row>
    <row r="61" spans="1:15" ht="20.25" customHeight="1">
      <c r="O61" s="32"/>
    </row>
    <row r="62" spans="1:15" ht="20.25" customHeight="1">
      <c r="O62" s="32"/>
    </row>
    <row r="63" spans="1:15" ht="20.25" customHeight="1">
      <c r="O63" s="32"/>
    </row>
    <row r="64" spans="1:15" ht="24" customHeight="1">
      <c r="E64" s="55" t="s">
        <v>111</v>
      </c>
      <c r="O64" s="32"/>
    </row>
    <row r="65" spans="1:15" s="55" customFormat="1" ht="27.75" customHeight="1">
      <c r="A65" s="59" t="s">
        <v>66</v>
      </c>
      <c r="C65" s="116"/>
      <c r="E65" s="56"/>
      <c r="G65" s="116"/>
      <c r="I65" s="56"/>
      <c r="O65" s="91"/>
    </row>
    <row r="66" spans="1:15" s="117" customFormat="1" ht="27.75" customHeight="1">
      <c r="A66" s="90" t="s">
        <v>144</v>
      </c>
      <c r="C66" s="118"/>
      <c r="G66" s="118"/>
    </row>
    <row r="67" spans="1:15" s="93" customFormat="1" ht="60.75" customHeight="1">
      <c r="A67" s="92" t="s">
        <v>41</v>
      </c>
      <c r="B67" s="247" t="s">
        <v>43</v>
      </c>
      <c r="C67" s="248"/>
      <c r="D67" s="247" t="s">
        <v>44</v>
      </c>
      <c r="E67" s="248"/>
      <c r="F67" s="247" t="s">
        <v>45</v>
      </c>
      <c r="G67" s="248"/>
      <c r="H67" s="247" t="s">
        <v>46</v>
      </c>
      <c r="I67" s="248"/>
      <c r="J67" s="247" t="s">
        <v>47</v>
      </c>
      <c r="K67" s="248"/>
      <c r="L67" s="247" t="s">
        <v>48</v>
      </c>
      <c r="M67" s="248"/>
    </row>
    <row r="68" spans="1:15" s="3" customFormat="1" ht="45.75" customHeight="1">
      <c r="A68" s="62" t="s">
        <v>6</v>
      </c>
      <c r="B68" s="204" t="s">
        <v>41</v>
      </c>
      <c r="C68" s="205" t="s">
        <v>42</v>
      </c>
      <c r="D68" s="204" t="s">
        <v>41</v>
      </c>
      <c r="E68" s="206" t="s">
        <v>42</v>
      </c>
      <c r="F68" s="204" t="s">
        <v>41</v>
      </c>
      <c r="G68" s="205" t="s">
        <v>42</v>
      </c>
      <c r="H68" s="204" t="s">
        <v>41</v>
      </c>
      <c r="I68" s="206" t="s">
        <v>42</v>
      </c>
      <c r="J68" s="204" t="s">
        <v>41</v>
      </c>
      <c r="K68" s="206" t="s">
        <v>42</v>
      </c>
      <c r="L68" s="204" t="s">
        <v>41</v>
      </c>
      <c r="M68" s="206" t="s">
        <v>42</v>
      </c>
    </row>
    <row r="69" spans="1:15" s="13" customFormat="1" ht="20.25" customHeight="1">
      <c r="A69" s="94" t="s">
        <v>10</v>
      </c>
      <c r="B69" s="95"/>
      <c r="C69" s="96"/>
      <c r="D69" s="95"/>
      <c r="E69" s="97"/>
      <c r="F69" s="95"/>
      <c r="G69" s="96"/>
      <c r="H69" s="95"/>
      <c r="I69" s="97"/>
      <c r="J69" s="95"/>
      <c r="K69" s="97"/>
      <c r="L69" s="95"/>
      <c r="M69" s="97"/>
    </row>
    <row r="70" spans="1:15" s="13" customFormat="1" ht="20.25" customHeight="1">
      <c r="A70" s="99" t="s">
        <v>11</v>
      </c>
      <c r="B70" s="100">
        <v>0</v>
      </c>
      <c r="C70" s="101">
        <f>B70*M70/L70</f>
        <v>0</v>
      </c>
      <c r="D70" s="100"/>
      <c r="E70" s="100">
        <f>D70*M70/L70</f>
        <v>0</v>
      </c>
      <c r="F70" s="105">
        <v>1</v>
      </c>
      <c r="G70" s="121" t="s">
        <v>170</v>
      </c>
      <c r="H70" s="100">
        <v>0</v>
      </c>
      <c r="I70" s="100">
        <f>H70*M70/L70</f>
        <v>0</v>
      </c>
      <c r="J70" s="100">
        <v>0</v>
      </c>
      <c r="K70" s="100">
        <f ca="1">J70*M70/K70</f>
        <v>0</v>
      </c>
      <c r="L70" s="100">
        <v>1</v>
      </c>
      <c r="M70" s="100">
        <v>100</v>
      </c>
    </row>
    <row r="71" spans="1:15" s="13" customFormat="1" ht="20.25" customHeight="1">
      <c r="A71" s="99" t="s">
        <v>12</v>
      </c>
      <c r="B71" s="100">
        <f>B9+B43</f>
        <v>17</v>
      </c>
      <c r="C71" s="121" t="s">
        <v>170</v>
      </c>
      <c r="D71" s="100"/>
      <c r="E71" s="100">
        <f t="shared" ref="E71:E72" si="30">D71*M71/L71</f>
        <v>0</v>
      </c>
      <c r="F71" s="105">
        <f>L71-B71</f>
        <v>0</v>
      </c>
      <c r="G71" s="101">
        <f t="shared" ref="G71" si="31">F71*M71/L71</f>
        <v>0</v>
      </c>
      <c r="H71" s="100"/>
      <c r="I71" s="100">
        <f t="shared" ref="I71:I72" si="32">H71*M71/L71</f>
        <v>0</v>
      </c>
      <c r="J71" s="100">
        <v>0</v>
      </c>
      <c r="K71" s="100">
        <f t="shared" ref="K71:K72" ca="1" si="33">J71*M71/K71</f>
        <v>0</v>
      </c>
      <c r="L71" s="100">
        <v>17</v>
      </c>
      <c r="M71" s="100">
        <v>100</v>
      </c>
    </row>
    <row r="72" spans="1:15" s="13" customFormat="1" ht="20.25" customHeight="1">
      <c r="A72" s="99" t="s">
        <v>13</v>
      </c>
      <c r="B72" s="100">
        <f>B44+B10</f>
        <v>0</v>
      </c>
      <c r="C72" s="101">
        <f>B72*M72/L72</f>
        <v>0</v>
      </c>
      <c r="D72" s="100"/>
      <c r="E72" s="100">
        <f t="shared" si="30"/>
        <v>0</v>
      </c>
      <c r="F72" s="105">
        <v>1</v>
      </c>
      <c r="G72" s="121" t="s">
        <v>170</v>
      </c>
      <c r="H72" s="100">
        <v>0</v>
      </c>
      <c r="I72" s="100">
        <f t="shared" si="32"/>
        <v>0</v>
      </c>
      <c r="J72" s="100">
        <v>0</v>
      </c>
      <c r="K72" s="100">
        <f t="shared" ca="1" si="33"/>
        <v>0</v>
      </c>
      <c r="L72" s="100">
        <v>1</v>
      </c>
      <c r="M72" s="100">
        <v>100</v>
      </c>
    </row>
    <row r="73" spans="1:15" s="4" customFormat="1" ht="20.25" customHeight="1">
      <c r="A73" s="70"/>
      <c r="B73" s="75"/>
      <c r="C73" s="103"/>
      <c r="D73" s="75"/>
      <c r="E73" s="76"/>
      <c r="F73" s="75"/>
      <c r="G73" s="103"/>
      <c r="H73" s="75"/>
      <c r="I73" s="76"/>
      <c r="J73" s="75"/>
      <c r="K73" s="76"/>
      <c r="L73" s="75"/>
      <c r="M73" s="76"/>
    </row>
    <row r="74" spans="1:15" s="13" customFormat="1" ht="20.25" customHeight="1">
      <c r="A74" s="94" t="s">
        <v>17</v>
      </c>
      <c r="B74" s="95"/>
      <c r="C74" s="96"/>
      <c r="D74" s="95"/>
      <c r="E74" s="97"/>
      <c r="F74" s="95"/>
      <c r="G74" s="96"/>
      <c r="H74" s="95"/>
      <c r="I74" s="97"/>
      <c r="J74" s="95"/>
      <c r="K74" s="97"/>
      <c r="L74" s="95"/>
      <c r="M74" s="97"/>
    </row>
    <row r="75" spans="1:15" s="13" customFormat="1" ht="20.25" customHeight="1">
      <c r="A75" s="99" t="s">
        <v>18</v>
      </c>
      <c r="B75" s="104">
        <v>3</v>
      </c>
      <c r="C75" s="101">
        <f>B75*M75/L75</f>
        <v>25</v>
      </c>
      <c r="D75" s="104"/>
      <c r="E75" s="100">
        <f t="shared" ref="E75:E78" si="34">D75*M75/L75</f>
        <v>0</v>
      </c>
      <c r="F75" s="104">
        <v>9</v>
      </c>
      <c r="G75" s="234" t="s">
        <v>190</v>
      </c>
      <c r="H75" s="104">
        <v>0</v>
      </c>
      <c r="I75" s="100">
        <f t="shared" ref="I75:I78" si="35">H75*M75/L75</f>
        <v>0</v>
      </c>
      <c r="J75" s="104">
        <v>0</v>
      </c>
      <c r="K75" s="100">
        <f t="shared" ref="K75:K77" ca="1" si="36">J75*M75/K75</f>
        <v>0</v>
      </c>
      <c r="L75" s="104">
        <v>12</v>
      </c>
      <c r="M75" s="100">
        <v>100</v>
      </c>
    </row>
    <row r="76" spans="1:15" s="4" customFormat="1" ht="20.25" customHeight="1">
      <c r="A76" s="69" t="s">
        <v>49</v>
      </c>
      <c r="B76" s="85">
        <v>12</v>
      </c>
      <c r="C76" s="101">
        <f t="shared" ref="C76:C78" si="37">B76*M76/L76</f>
        <v>85.714285714285708</v>
      </c>
      <c r="D76" s="85"/>
      <c r="E76" s="100">
        <f t="shared" si="34"/>
        <v>0</v>
      </c>
      <c r="F76" s="85">
        <v>2</v>
      </c>
      <c r="G76" s="234" t="s">
        <v>187</v>
      </c>
      <c r="H76" s="85">
        <v>0</v>
      </c>
      <c r="I76" s="100">
        <f t="shared" si="35"/>
        <v>0</v>
      </c>
      <c r="J76" s="104">
        <v>0</v>
      </c>
      <c r="K76" s="100">
        <f t="shared" ca="1" si="36"/>
        <v>0</v>
      </c>
      <c r="L76" s="85">
        <v>14</v>
      </c>
      <c r="M76" s="100">
        <v>100</v>
      </c>
    </row>
    <row r="77" spans="1:15" s="13" customFormat="1" ht="20.25" customHeight="1">
      <c r="A77" s="99" t="s">
        <v>14</v>
      </c>
      <c r="B77" s="104">
        <v>6</v>
      </c>
      <c r="C77" s="101">
        <f t="shared" si="37"/>
        <v>75</v>
      </c>
      <c r="D77" s="104"/>
      <c r="E77" s="100">
        <f t="shared" si="34"/>
        <v>0</v>
      </c>
      <c r="F77" s="104">
        <v>2</v>
      </c>
      <c r="G77" s="234" t="s">
        <v>185</v>
      </c>
      <c r="H77" s="104">
        <v>0</v>
      </c>
      <c r="I77" s="100">
        <f t="shared" si="35"/>
        <v>0</v>
      </c>
      <c r="J77" s="104">
        <v>0</v>
      </c>
      <c r="K77" s="100">
        <f t="shared" ca="1" si="36"/>
        <v>0</v>
      </c>
      <c r="L77" s="104">
        <v>8</v>
      </c>
      <c r="M77" s="100">
        <v>100</v>
      </c>
    </row>
    <row r="78" spans="1:15" s="13" customFormat="1" ht="20.25" customHeight="1">
      <c r="A78" s="99" t="s">
        <v>15</v>
      </c>
      <c r="B78" s="104">
        <v>3</v>
      </c>
      <c r="C78" s="101">
        <f t="shared" si="37"/>
        <v>75</v>
      </c>
      <c r="D78" s="104"/>
      <c r="E78" s="100">
        <f t="shared" si="34"/>
        <v>0</v>
      </c>
      <c r="F78" s="122">
        <v>1</v>
      </c>
      <c r="G78" s="121" t="s">
        <v>185</v>
      </c>
      <c r="H78" s="104">
        <v>0</v>
      </c>
      <c r="I78" s="100">
        <f t="shared" si="35"/>
        <v>0</v>
      </c>
      <c r="J78" s="104">
        <v>0</v>
      </c>
      <c r="K78" s="100">
        <f ca="1">J78*M78/K78</f>
        <v>0</v>
      </c>
      <c r="L78" s="104">
        <v>4</v>
      </c>
      <c r="M78" s="100">
        <v>100</v>
      </c>
    </row>
    <row r="79" spans="1:15" s="13" customFormat="1" ht="20.25" customHeight="1">
      <c r="A79" s="108"/>
      <c r="B79" s="109"/>
      <c r="C79" s="110"/>
      <c r="D79" s="109"/>
      <c r="E79" s="111"/>
      <c r="F79" s="109"/>
      <c r="G79" s="110"/>
      <c r="H79" s="109"/>
      <c r="I79" s="111"/>
      <c r="J79" s="109"/>
      <c r="K79" s="111"/>
      <c r="L79" s="109"/>
      <c r="M79" s="111"/>
    </row>
    <row r="80" spans="1:15" s="13" customFormat="1" ht="20.25" customHeight="1">
      <c r="A80" s="94" t="s">
        <v>20</v>
      </c>
      <c r="B80" s="95"/>
      <c r="C80" s="96"/>
      <c r="D80" s="95"/>
      <c r="E80" s="97"/>
      <c r="F80" s="95"/>
      <c r="G80" s="96"/>
      <c r="H80" s="95"/>
      <c r="I80" s="97"/>
      <c r="J80" s="95"/>
      <c r="K80" s="97"/>
      <c r="L80" s="95"/>
      <c r="M80" s="97"/>
    </row>
    <row r="81" spans="1:13" s="13" customFormat="1" ht="20.25" customHeight="1">
      <c r="A81" s="99" t="s">
        <v>16</v>
      </c>
      <c r="B81" s="104">
        <f>B19+0</f>
        <v>0</v>
      </c>
      <c r="C81" s="101">
        <f t="shared" ref="C81" si="38">B81*M81/L81</f>
        <v>0</v>
      </c>
      <c r="D81" s="104"/>
      <c r="E81" s="100">
        <f t="shared" ref="E81" si="39">D81*M81/L81</f>
        <v>0</v>
      </c>
      <c r="F81" s="104">
        <v>4</v>
      </c>
      <c r="G81" s="234" t="s">
        <v>170</v>
      </c>
      <c r="H81" s="104">
        <v>0</v>
      </c>
      <c r="I81" s="100">
        <f t="shared" ref="I81" si="40">H81*M81/L81</f>
        <v>0</v>
      </c>
      <c r="J81" s="104">
        <v>0</v>
      </c>
      <c r="K81" s="100">
        <f ca="1">J81*M81/K81</f>
        <v>0</v>
      </c>
      <c r="L81" s="104">
        <v>4</v>
      </c>
      <c r="M81" s="100">
        <v>100</v>
      </c>
    </row>
    <row r="82" spans="1:13" s="13" customFormat="1" ht="20.25" customHeight="1">
      <c r="A82" s="99" t="s">
        <v>21</v>
      </c>
      <c r="B82" s="121" t="s">
        <v>119</v>
      </c>
      <c r="C82" s="121" t="s">
        <v>119</v>
      </c>
      <c r="D82" s="106"/>
      <c r="E82" s="119" t="s">
        <v>119</v>
      </c>
      <c r="F82" s="106">
        <v>0</v>
      </c>
      <c r="G82" s="121" t="s">
        <v>119</v>
      </c>
      <c r="H82" s="106">
        <v>0</v>
      </c>
      <c r="I82" s="119" t="s">
        <v>119</v>
      </c>
      <c r="J82" s="106">
        <v>0</v>
      </c>
      <c r="K82" s="105">
        <f ca="1">J82*M82/K82</f>
        <v>0</v>
      </c>
      <c r="L82" s="122" t="s">
        <v>119</v>
      </c>
      <c r="M82" s="100">
        <v>0</v>
      </c>
    </row>
    <row r="83" spans="1:13" s="13" customFormat="1" ht="20.25" customHeight="1">
      <c r="A83" s="108"/>
      <c r="B83" s="109"/>
      <c r="C83" s="110"/>
      <c r="D83" s="109"/>
      <c r="E83" s="111"/>
      <c r="F83" s="109"/>
      <c r="G83" s="110"/>
      <c r="H83" s="109"/>
      <c r="I83" s="111"/>
      <c r="J83" s="109"/>
      <c r="K83" s="111"/>
      <c r="L83" s="109"/>
      <c r="M83" s="111"/>
    </row>
    <row r="84" spans="1:13" s="13" customFormat="1" ht="20.25" customHeight="1">
      <c r="A84" s="94" t="s">
        <v>132</v>
      </c>
      <c r="B84" s="95"/>
      <c r="C84" s="96"/>
      <c r="D84" s="95"/>
      <c r="E84" s="97"/>
      <c r="F84" s="95"/>
      <c r="G84" s="96"/>
      <c r="H84" s="95"/>
      <c r="I84" s="97"/>
      <c r="J84" s="95"/>
      <c r="K84" s="97"/>
      <c r="L84" s="95"/>
      <c r="M84" s="97"/>
    </row>
    <row r="85" spans="1:13" s="13" customFormat="1" ht="20.25" customHeight="1">
      <c r="A85" s="99" t="s">
        <v>23</v>
      </c>
      <c r="B85" s="104">
        <v>2</v>
      </c>
      <c r="C85" s="101">
        <v>50</v>
      </c>
      <c r="D85" s="104"/>
      <c r="E85" s="100">
        <f t="shared" ref="E85:E86" si="41">D85*M85/L85</f>
        <v>0</v>
      </c>
      <c r="F85" s="122">
        <v>0</v>
      </c>
      <c r="G85" s="104">
        <v>0</v>
      </c>
      <c r="H85" s="104">
        <v>0</v>
      </c>
      <c r="I85" s="100">
        <f t="shared" ref="I85:I86" si="42">H85*M85/L85</f>
        <v>0</v>
      </c>
      <c r="J85" s="104">
        <v>0</v>
      </c>
      <c r="K85" s="100">
        <f ca="1">J85*M85/K85</f>
        <v>0</v>
      </c>
      <c r="L85" s="104">
        <v>2</v>
      </c>
      <c r="M85" s="100">
        <v>100</v>
      </c>
    </row>
    <row r="86" spans="1:13" s="13" customFormat="1" ht="20.25" customHeight="1">
      <c r="A86" s="99" t="s">
        <v>24</v>
      </c>
      <c r="B86" s="104">
        <v>12</v>
      </c>
      <c r="C86" s="101">
        <f t="shared" ref="C86" si="43">B86*M86/L86</f>
        <v>75</v>
      </c>
      <c r="D86" s="104"/>
      <c r="E86" s="100">
        <f t="shared" si="41"/>
        <v>0</v>
      </c>
      <c r="F86" s="104">
        <v>4</v>
      </c>
      <c r="G86" s="234" t="s">
        <v>185</v>
      </c>
      <c r="H86" s="104">
        <v>0</v>
      </c>
      <c r="I86" s="100">
        <f t="shared" si="42"/>
        <v>0</v>
      </c>
      <c r="J86" s="104">
        <v>0</v>
      </c>
      <c r="K86" s="100">
        <f ca="1">J86*M86/K86</f>
        <v>0</v>
      </c>
      <c r="L86" s="104">
        <v>16</v>
      </c>
      <c r="M86" s="100">
        <v>100</v>
      </c>
    </row>
    <row r="87" spans="1:13" s="4" customFormat="1" ht="20.25" customHeight="1">
      <c r="A87" s="70"/>
      <c r="B87" s="84"/>
      <c r="C87" s="103"/>
      <c r="D87" s="84"/>
      <c r="E87" s="76"/>
      <c r="F87" s="84"/>
      <c r="G87" s="103"/>
      <c r="H87" s="84"/>
      <c r="I87" s="76"/>
      <c r="J87" s="84"/>
      <c r="K87" s="76"/>
      <c r="L87" s="84"/>
      <c r="M87" s="76"/>
    </row>
    <row r="88" spans="1:13" s="4" customFormat="1" ht="20.25" customHeight="1">
      <c r="A88" s="112" t="s">
        <v>9</v>
      </c>
      <c r="B88" s="113">
        <f>SUM(B70:B87)</f>
        <v>55</v>
      </c>
      <c r="C88" s="114">
        <f>B88*M88/L88</f>
        <v>69.620253164556956</v>
      </c>
      <c r="D88" s="113">
        <f t="shared" ref="D88" si="44">SUM(D70:D87)</f>
        <v>0</v>
      </c>
      <c r="E88" s="113">
        <f>D88*M88/L88</f>
        <v>0</v>
      </c>
      <c r="F88" s="113">
        <f>SUM(F70:F87)</f>
        <v>24</v>
      </c>
      <c r="G88" s="237" t="s">
        <v>188</v>
      </c>
      <c r="H88" s="113">
        <f t="shared" ref="H88" si="45">SUM(H70:H87)</f>
        <v>0</v>
      </c>
      <c r="I88" s="113">
        <f>H88*M88/L88</f>
        <v>0</v>
      </c>
      <c r="J88" s="113">
        <f t="shared" ref="J88" si="46">SUM(J70:J87)</f>
        <v>0</v>
      </c>
      <c r="K88" s="113">
        <f>J88*M88/L88</f>
        <v>0</v>
      </c>
      <c r="L88" s="115">
        <f>SUM(L70:L86)</f>
        <v>79</v>
      </c>
      <c r="M88" s="238" t="s">
        <v>170</v>
      </c>
    </row>
    <row r="89" spans="1:13" ht="20.25" customHeight="1">
      <c r="A89" s="117"/>
      <c r="B89" s="117"/>
      <c r="C89" s="118"/>
      <c r="D89" s="117"/>
      <c r="E89" s="117"/>
      <c r="F89" s="117"/>
      <c r="G89" s="118"/>
      <c r="H89" s="117"/>
      <c r="I89" s="117"/>
      <c r="J89" s="117"/>
      <c r="K89" s="117"/>
      <c r="L89" s="117"/>
      <c r="M89" s="117"/>
    </row>
    <row r="90" spans="1:13" ht="20.25" customHeight="1">
      <c r="A90" s="117"/>
      <c r="B90" s="117"/>
      <c r="C90" s="118"/>
      <c r="D90" s="117"/>
      <c r="E90" s="117"/>
      <c r="F90" s="117"/>
      <c r="G90" s="118"/>
      <c r="H90" s="117"/>
      <c r="I90" s="117"/>
      <c r="J90" s="117"/>
      <c r="K90" s="117"/>
      <c r="L90" s="117"/>
      <c r="M90" s="117"/>
    </row>
    <row r="91" spans="1:13" ht="20.25" customHeight="1">
      <c r="A91" s="117"/>
      <c r="B91" s="117"/>
      <c r="C91" s="118"/>
      <c r="D91" s="117"/>
      <c r="E91" s="117"/>
      <c r="F91" s="117"/>
      <c r="G91" s="118"/>
      <c r="H91" s="117"/>
      <c r="I91" s="117"/>
      <c r="J91" s="117"/>
      <c r="K91" s="117"/>
      <c r="L91" s="117"/>
      <c r="M91" s="117"/>
    </row>
    <row r="92" spans="1:13" ht="20.25" customHeight="1">
      <c r="A92" s="117"/>
      <c r="B92" s="117"/>
      <c r="C92" s="118"/>
      <c r="D92" s="117"/>
      <c r="E92" s="117"/>
      <c r="F92" s="117"/>
      <c r="G92" s="118"/>
      <c r="H92" s="117"/>
      <c r="I92" s="117"/>
      <c r="J92" s="117"/>
      <c r="K92" s="117"/>
      <c r="L92" s="117"/>
      <c r="M92" s="117"/>
    </row>
    <row r="93" spans="1:13" ht="20.25" customHeight="1"/>
    <row r="94" spans="1:13" ht="20.25" customHeight="1"/>
    <row r="95" spans="1:13" ht="20.25" customHeight="1"/>
    <row r="96" spans="1:13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  <row r="136" ht="20.25" customHeight="1"/>
    <row r="137" ht="20.25" customHeight="1"/>
    <row r="138" ht="20.25" customHeight="1"/>
    <row r="139" ht="20.25" customHeight="1"/>
    <row r="140" ht="20.25" customHeight="1"/>
    <row r="141" ht="20.25" customHeight="1"/>
    <row r="142" ht="20.25" customHeight="1"/>
  </sheetData>
  <mergeCells count="18">
    <mergeCell ref="L67:M67"/>
    <mergeCell ref="B39:C39"/>
    <mergeCell ref="D39:E39"/>
    <mergeCell ref="F39:G39"/>
    <mergeCell ref="H39:I39"/>
    <mergeCell ref="J39:K39"/>
    <mergeCell ref="L39:M39"/>
    <mergeCell ref="B67:C67"/>
    <mergeCell ref="D67:E67"/>
    <mergeCell ref="F67:G67"/>
    <mergeCell ref="H67:I67"/>
    <mergeCell ref="J67:K67"/>
    <mergeCell ref="L5:M5"/>
    <mergeCell ref="B5:C5"/>
    <mergeCell ref="D5:E5"/>
    <mergeCell ref="F5:G5"/>
    <mergeCell ref="H5:I5"/>
    <mergeCell ref="J5:K5"/>
  </mergeCells>
  <pageMargins left="0.35433070866141736" right="0.23622047244094491" top="0.3937007874015748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3:I135"/>
  <sheetViews>
    <sheetView topLeftCell="A52" workbookViewId="0">
      <selection activeCell="A35" sqref="A35"/>
    </sheetView>
  </sheetViews>
  <sheetFormatPr defaultRowHeight="18"/>
  <cols>
    <col min="1" max="1" width="30.5" style="19" customWidth="1"/>
    <col min="2" max="2" width="13" style="19" customWidth="1"/>
    <col min="3" max="3" width="7.625" style="20" customWidth="1"/>
    <col min="4" max="4" width="13" style="19" customWidth="1"/>
    <col min="5" max="5" width="7.625" style="19" customWidth="1"/>
    <col min="6" max="6" width="13" style="19" customWidth="1"/>
    <col min="7" max="7" width="7.625" style="21" customWidth="1"/>
    <col min="8" max="16384" width="9" style="19"/>
  </cols>
  <sheetData>
    <row r="3" spans="1:7" ht="24.75">
      <c r="C3" s="91" t="s">
        <v>130</v>
      </c>
    </row>
    <row r="4" spans="1:7" s="1" customFormat="1" ht="33" customHeight="1">
      <c r="A4" s="90" t="s">
        <v>145</v>
      </c>
      <c r="C4" s="30"/>
      <c r="G4" s="9"/>
    </row>
    <row r="5" spans="1:7" s="22" customFormat="1" ht="65.25" customHeight="1">
      <c r="A5" s="123" t="s">
        <v>8</v>
      </c>
      <c r="B5" s="249" t="s">
        <v>50</v>
      </c>
      <c r="C5" s="249"/>
      <c r="D5" s="249" t="s">
        <v>51</v>
      </c>
      <c r="E5" s="249"/>
      <c r="F5" s="249" t="s">
        <v>9</v>
      </c>
      <c r="G5" s="249"/>
    </row>
    <row r="6" spans="1:7" s="3" customFormat="1" ht="65.25" customHeight="1">
      <c r="A6" s="124" t="s">
        <v>6</v>
      </c>
      <c r="B6" s="63" t="s">
        <v>52</v>
      </c>
      <c r="C6" s="125" t="s">
        <v>42</v>
      </c>
      <c r="D6" s="63" t="s">
        <v>52</v>
      </c>
      <c r="E6" s="64" t="s">
        <v>42</v>
      </c>
      <c r="F6" s="63" t="s">
        <v>52</v>
      </c>
      <c r="G6" s="126" t="s">
        <v>42</v>
      </c>
    </row>
    <row r="7" spans="1:7" s="16" customFormat="1" ht="20.25" customHeight="1">
      <c r="A7" s="23" t="s">
        <v>102</v>
      </c>
      <c r="B7" s="24"/>
      <c r="C7" s="25"/>
      <c r="D7" s="24"/>
      <c r="E7" s="26"/>
      <c r="F7" s="24"/>
      <c r="G7" s="27"/>
    </row>
    <row r="8" spans="1:7" s="16" customFormat="1" ht="20.25" customHeight="1">
      <c r="A8" s="127" t="s">
        <v>11</v>
      </c>
      <c r="B8" s="128">
        <v>0</v>
      </c>
      <c r="C8" s="129"/>
      <c r="D8" s="128">
        <v>0</v>
      </c>
      <c r="E8" s="130"/>
      <c r="F8" s="128">
        <v>0</v>
      </c>
      <c r="G8" s="128">
        <f>F8*G26/F26</f>
        <v>0</v>
      </c>
    </row>
    <row r="9" spans="1:7" s="16" customFormat="1" ht="20.25" customHeight="1">
      <c r="A9" s="127" t="s">
        <v>12</v>
      </c>
      <c r="B9" s="128">
        <v>319460</v>
      </c>
      <c r="C9" s="129">
        <f>B9*C26/B26</f>
        <v>12.97339505760594</v>
      </c>
      <c r="D9" s="128">
        <v>0</v>
      </c>
      <c r="E9" s="131">
        <f>D9*G9/F9</f>
        <v>0</v>
      </c>
      <c r="F9" s="128">
        <f>B9+D9</f>
        <v>319460</v>
      </c>
      <c r="G9" s="128">
        <f>F9*G26/F26</f>
        <v>12.97339505760594</v>
      </c>
    </row>
    <row r="10" spans="1:7" s="16" customFormat="1" ht="20.25" customHeight="1">
      <c r="A10" s="127" t="s">
        <v>13</v>
      </c>
      <c r="B10" s="128">
        <v>0</v>
      </c>
      <c r="C10" s="129"/>
      <c r="D10" s="128">
        <v>0</v>
      </c>
      <c r="E10" s="131"/>
      <c r="F10" s="128">
        <f>B10+D10</f>
        <v>0</v>
      </c>
      <c r="G10" s="128">
        <f>F10*G26/F26</f>
        <v>0</v>
      </c>
    </row>
    <row r="11" spans="1:7" s="16" customFormat="1" ht="20.25" customHeight="1">
      <c r="A11" s="132"/>
      <c r="B11" s="133"/>
      <c r="C11" s="134"/>
      <c r="D11" s="133"/>
      <c r="E11" s="135"/>
      <c r="F11" s="133"/>
      <c r="G11" s="133"/>
    </row>
    <row r="12" spans="1:7" s="16" customFormat="1" ht="20.25" customHeight="1">
      <c r="A12" s="136" t="s">
        <v>17</v>
      </c>
      <c r="B12" s="137"/>
      <c r="C12" s="138"/>
      <c r="D12" s="137"/>
      <c r="E12" s="139"/>
      <c r="F12" s="137"/>
      <c r="G12" s="137"/>
    </row>
    <row r="13" spans="1:7" s="16" customFormat="1" ht="20.25" customHeight="1">
      <c r="A13" s="127" t="s">
        <v>18</v>
      </c>
      <c r="B13" s="128">
        <v>205450</v>
      </c>
      <c r="C13" s="129">
        <f>B13*C26/B26</f>
        <v>8.343404540741064</v>
      </c>
      <c r="D13" s="128">
        <v>0</v>
      </c>
      <c r="E13" s="131">
        <f>D13*G13/F13</f>
        <v>0</v>
      </c>
      <c r="F13" s="128">
        <f>B13+D13</f>
        <v>205450</v>
      </c>
      <c r="G13" s="128">
        <f>F13*G26/F26</f>
        <v>8.343404540741064</v>
      </c>
    </row>
    <row r="14" spans="1:7" s="16" customFormat="1" ht="20.25" customHeight="1">
      <c r="A14" s="127" t="s">
        <v>19</v>
      </c>
      <c r="B14" s="128">
        <v>194000</v>
      </c>
      <c r="C14" s="129">
        <f>B14*C26/B26</f>
        <v>7.8784155799647921</v>
      </c>
      <c r="D14" s="128">
        <v>0</v>
      </c>
      <c r="E14" s="131">
        <f>D14*G14/F14</f>
        <v>0</v>
      </c>
      <c r="F14" s="128">
        <f t="shared" ref="F14" si="0">B14+D14</f>
        <v>194000</v>
      </c>
      <c r="G14" s="128">
        <f>F14*G26/F26</f>
        <v>7.8784155799647921</v>
      </c>
    </row>
    <row r="15" spans="1:7" s="16" customFormat="1" ht="20.25" customHeight="1">
      <c r="A15" s="127" t="s">
        <v>14</v>
      </c>
      <c r="B15" s="128">
        <v>1107859</v>
      </c>
      <c r="C15" s="129">
        <f>B15*C26/B26</f>
        <v>44.990585597959864</v>
      </c>
      <c r="D15" s="128">
        <v>0</v>
      </c>
      <c r="E15" s="131">
        <f>D15*G15/F15</f>
        <v>0</v>
      </c>
      <c r="F15" s="128">
        <f>B15+D15</f>
        <v>1107859</v>
      </c>
      <c r="G15" s="128">
        <f>F15*G26/F26</f>
        <v>44.990585597959864</v>
      </c>
    </row>
    <row r="16" spans="1:7" s="16" customFormat="1" ht="20.25" customHeight="1">
      <c r="A16" s="127" t="s">
        <v>15</v>
      </c>
      <c r="B16" s="128">
        <v>84186</v>
      </c>
      <c r="C16" s="129">
        <f>B16*C26/B26</f>
        <v>3.4188262578088451</v>
      </c>
      <c r="D16" s="128">
        <v>0</v>
      </c>
      <c r="E16" s="131">
        <f>D16*G16/F16</f>
        <v>0</v>
      </c>
      <c r="F16" s="128">
        <f>B16+D16</f>
        <v>84186</v>
      </c>
      <c r="G16" s="128">
        <f>F16*G26/F26</f>
        <v>3.4188262578088451</v>
      </c>
    </row>
    <row r="17" spans="1:9" s="16" customFormat="1" ht="20.25" customHeight="1">
      <c r="A17" s="132"/>
      <c r="B17" s="133"/>
      <c r="C17" s="134"/>
      <c r="D17" s="133"/>
      <c r="E17" s="135"/>
      <c r="F17" s="133"/>
      <c r="G17" s="133"/>
    </row>
    <row r="18" spans="1:9" s="16" customFormat="1" ht="20.25" customHeight="1">
      <c r="A18" s="136" t="s">
        <v>20</v>
      </c>
      <c r="B18" s="137"/>
      <c r="C18" s="138"/>
      <c r="D18" s="137"/>
      <c r="E18" s="139"/>
      <c r="F18" s="137"/>
      <c r="G18" s="137"/>
    </row>
    <row r="19" spans="1:9" s="16" customFormat="1" ht="20.25" customHeight="1">
      <c r="A19" s="127" t="s">
        <v>16</v>
      </c>
      <c r="B19" s="128">
        <v>0</v>
      </c>
      <c r="C19" s="129">
        <v>0</v>
      </c>
      <c r="D19" s="128">
        <v>0</v>
      </c>
      <c r="E19" s="131">
        <v>0</v>
      </c>
      <c r="F19" s="128">
        <v>0</v>
      </c>
      <c r="G19" s="128">
        <f>F19*G26/F26</f>
        <v>0</v>
      </c>
    </row>
    <row r="20" spans="1:9" s="16" customFormat="1" ht="20.25" customHeight="1">
      <c r="A20" s="127" t="s">
        <v>21</v>
      </c>
      <c r="B20" s="128">
        <v>0</v>
      </c>
      <c r="C20" s="129">
        <v>0</v>
      </c>
      <c r="D20" s="128">
        <v>0</v>
      </c>
      <c r="E20" s="131">
        <v>0</v>
      </c>
      <c r="F20" s="128">
        <v>0</v>
      </c>
      <c r="G20" s="140" t="s">
        <v>119</v>
      </c>
    </row>
    <row r="21" spans="1:9" s="16" customFormat="1" ht="20.25" customHeight="1">
      <c r="A21" s="132"/>
      <c r="B21" s="133"/>
      <c r="C21" s="134"/>
      <c r="D21" s="133"/>
      <c r="E21" s="135"/>
      <c r="F21" s="133"/>
      <c r="G21" s="133"/>
    </row>
    <row r="22" spans="1:9" s="16" customFormat="1" ht="20.25" customHeight="1">
      <c r="A22" s="136" t="s">
        <v>132</v>
      </c>
      <c r="B22" s="137"/>
      <c r="C22" s="138"/>
      <c r="D22" s="137"/>
      <c r="E22" s="139"/>
      <c r="F22" s="137"/>
      <c r="G22" s="137"/>
    </row>
    <row r="23" spans="1:9" s="16" customFormat="1" ht="20.25" customHeight="1">
      <c r="A23" s="127" t="s">
        <v>23</v>
      </c>
      <c r="B23" s="128">
        <v>209678</v>
      </c>
      <c r="C23" s="129">
        <f>B23*C26/B26</f>
        <v>8.5151052679167911</v>
      </c>
      <c r="D23" s="128">
        <v>0</v>
      </c>
      <c r="E23" s="131">
        <f>D23*G23/F23</f>
        <v>0</v>
      </c>
      <c r="F23" s="128">
        <f t="shared" ref="F23:F24" si="1">B23+D23</f>
        <v>209678</v>
      </c>
      <c r="G23" s="128">
        <f>F23*G26/F26</f>
        <v>8.5151052679167911</v>
      </c>
    </row>
    <row r="24" spans="1:9" s="16" customFormat="1" ht="20.25" customHeight="1">
      <c r="A24" s="127" t="s">
        <v>24</v>
      </c>
      <c r="B24" s="128">
        <v>341791.05</v>
      </c>
      <c r="C24" s="129">
        <f>B24*C26/B26</f>
        <v>13.880267698002706</v>
      </c>
      <c r="D24" s="128">
        <v>0</v>
      </c>
      <c r="E24" s="131">
        <f>D24*G24/F24</f>
        <v>0</v>
      </c>
      <c r="F24" s="128">
        <f t="shared" si="1"/>
        <v>341791.05</v>
      </c>
      <c r="G24" s="128">
        <f>F24*G26/F26</f>
        <v>13.880267698002706</v>
      </c>
    </row>
    <row r="25" spans="1:9" s="16" customFormat="1" ht="20.25" customHeight="1">
      <c r="A25" s="132"/>
      <c r="B25" s="133"/>
      <c r="C25" s="134"/>
      <c r="D25" s="133"/>
      <c r="E25" s="135"/>
      <c r="F25" s="133"/>
      <c r="G25" s="133"/>
    </row>
    <row r="26" spans="1:9" s="17" customFormat="1" ht="20.25" customHeight="1">
      <c r="A26" s="141" t="s">
        <v>9</v>
      </c>
      <c r="B26" s="142">
        <f>SUM(B8:B25)</f>
        <v>2462424.0499999998</v>
      </c>
      <c r="C26" s="239" t="s">
        <v>170</v>
      </c>
      <c r="D26" s="142">
        <f t="shared" ref="D26" si="2">SUM(D8:D25)</f>
        <v>0</v>
      </c>
      <c r="E26" s="142">
        <f>D26*G26/F26</f>
        <v>0</v>
      </c>
      <c r="F26" s="142">
        <f>SUM(F8:F24)</f>
        <v>2462424.0499999998</v>
      </c>
      <c r="G26" s="240" t="s">
        <v>170</v>
      </c>
      <c r="I26" s="29"/>
    </row>
    <row r="27" spans="1:9" ht="20.25" customHeight="1">
      <c r="C27" s="33"/>
      <c r="F27" s="28"/>
    </row>
    <row r="28" spans="1:9" ht="20.25" customHeight="1"/>
    <row r="29" spans="1:9" ht="20.25" customHeight="1"/>
    <row r="30" spans="1:9" ht="20.25" customHeight="1">
      <c r="A30" s="19" t="s">
        <v>102</v>
      </c>
    </row>
    <row r="31" spans="1:9" ht="24.75">
      <c r="C31" s="91" t="s">
        <v>108</v>
      </c>
    </row>
    <row r="32" spans="1:9" s="55" customFormat="1" ht="24.75" customHeight="1">
      <c r="A32" s="59" t="s">
        <v>0</v>
      </c>
      <c r="C32" s="56"/>
      <c r="E32" s="56"/>
      <c r="G32" s="56"/>
      <c r="I32" s="56"/>
    </row>
    <row r="33" spans="1:9" s="55" customFormat="1" ht="24.75" customHeight="1">
      <c r="A33" s="55" t="s">
        <v>67</v>
      </c>
      <c r="C33" s="56"/>
      <c r="E33" s="56"/>
      <c r="G33" s="56"/>
      <c r="I33" s="56"/>
    </row>
    <row r="34" spans="1:9" s="55" customFormat="1" ht="15.75" customHeight="1">
      <c r="C34" s="56"/>
      <c r="E34" s="56"/>
      <c r="G34" s="56"/>
      <c r="I34" s="56"/>
    </row>
    <row r="35" spans="1:9" s="55" customFormat="1" ht="24.75" customHeight="1">
      <c r="A35" s="59" t="s">
        <v>4</v>
      </c>
      <c r="C35" s="56"/>
      <c r="E35" s="56"/>
      <c r="G35" s="56"/>
      <c r="I35" s="56"/>
    </row>
    <row r="36" spans="1:9" s="55" customFormat="1" ht="36.75" customHeight="1">
      <c r="A36" s="90" t="s">
        <v>145</v>
      </c>
      <c r="C36" s="91"/>
      <c r="G36" s="143"/>
    </row>
    <row r="37" spans="1:9" s="144" customFormat="1" ht="49.5" customHeight="1">
      <c r="A37" s="123" t="s">
        <v>8</v>
      </c>
      <c r="B37" s="249" t="s">
        <v>50</v>
      </c>
      <c r="C37" s="249"/>
      <c r="D37" s="249" t="s">
        <v>51</v>
      </c>
      <c r="E37" s="249"/>
      <c r="F37" s="249" t="s">
        <v>9</v>
      </c>
      <c r="G37" s="249"/>
    </row>
    <row r="38" spans="1:9" s="65" customFormat="1" ht="48" customHeight="1">
      <c r="A38" s="124" t="s">
        <v>6</v>
      </c>
      <c r="B38" s="63" t="s">
        <v>52</v>
      </c>
      <c r="C38" s="125" t="s">
        <v>42</v>
      </c>
      <c r="D38" s="63" t="s">
        <v>52</v>
      </c>
      <c r="E38" s="64" t="s">
        <v>42</v>
      </c>
      <c r="F38" s="63" t="s">
        <v>52</v>
      </c>
      <c r="G38" s="126" t="s">
        <v>42</v>
      </c>
    </row>
    <row r="39" spans="1:9" s="146" customFormat="1" ht="20.25" customHeight="1">
      <c r="A39" s="136" t="s">
        <v>10</v>
      </c>
      <c r="B39" s="145"/>
      <c r="C39" s="138"/>
      <c r="D39" s="145"/>
      <c r="E39" s="139"/>
      <c r="F39" s="145"/>
      <c r="G39" s="137"/>
    </row>
    <row r="40" spans="1:9" s="146" customFormat="1" ht="20.25" customHeight="1">
      <c r="A40" s="127" t="s">
        <v>11</v>
      </c>
      <c r="B40" s="128">
        <v>0</v>
      </c>
      <c r="C40" s="129"/>
      <c r="D40" s="147">
        <v>0</v>
      </c>
      <c r="E40" s="148"/>
      <c r="F40" s="128">
        <v>0</v>
      </c>
      <c r="G40" s="128">
        <f>F40*G58/F58</f>
        <v>0</v>
      </c>
    </row>
    <row r="41" spans="1:9" s="146" customFormat="1" ht="20.25" customHeight="1">
      <c r="A41" s="127" t="s">
        <v>12</v>
      </c>
      <c r="B41" s="128">
        <v>3126817</v>
      </c>
      <c r="C41" s="129">
        <f>B41*G58/B58</f>
        <v>39.560173876115115</v>
      </c>
      <c r="D41" s="147">
        <v>428500</v>
      </c>
      <c r="E41" s="149" t="s">
        <v>119</v>
      </c>
      <c r="F41" s="128">
        <v>3555317</v>
      </c>
      <c r="G41" s="128">
        <f>F41*G58/F58</f>
        <v>42.668318598252263</v>
      </c>
    </row>
    <row r="42" spans="1:9" s="146" customFormat="1" ht="20.25" customHeight="1">
      <c r="A42" s="127" t="s">
        <v>13</v>
      </c>
      <c r="B42" s="128"/>
      <c r="C42" s="129"/>
      <c r="D42" s="147">
        <v>0</v>
      </c>
      <c r="E42" s="150"/>
      <c r="F42" s="128">
        <f>B42+D42</f>
        <v>0</v>
      </c>
      <c r="G42" s="128">
        <f>F42*G58/F58</f>
        <v>0</v>
      </c>
    </row>
    <row r="43" spans="1:9" s="146" customFormat="1" ht="20.25" customHeight="1">
      <c r="A43" s="132"/>
      <c r="B43" s="133"/>
      <c r="C43" s="134"/>
      <c r="D43" s="133"/>
      <c r="E43" s="151"/>
      <c r="F43" s="133"/>
      <c r="G43" s="133"/>
    </row>
    <row r="44" spans="1:9" s="146" customFormat="1" ht="20.25" customHeight="1">
      <c r="A44" s="136" t="s">
        <v>17</v>
      </c>
      <c r="B44" s="137"/>
      <c r="C44" s="138"/>
      <c r="D44" s="137"/>
      <c r="E44" s="139"/>
      <c r="F44" s="137"/>
      <c r="G44" s="137"/>
    </row>
    <row r="45" spans="1:9" s="146" customFormat="1" ht="20.25" customHeight="1">
      <c r="A45" s="127" t="s">
        <v>18</v>
      </c>
      <c r="B45" s="128">
        <v>204677</v>
      </c>
      <c r="C45" s="129">
        <f>B45*C58/B58</f>
        <v>2.5895527971229568</v>
      </c>
      <c r="D45" s="128">
        <v>0</v>
      </c>
      <c r="E45" s="131">
        <f>D45*G45/F45</f>
        <v>0</v>
      </c>
      <c r="F45" s="128">
        <f>B45+D45</f>
        <v>204677</v>
      </c>
      <c r="G45" s="128">
        <f>F45*G58/F58</f>
        <v>2.4563839021202547</v>
      </c>
    </row>
    <row r="46" spans="1:9" s="146" customFormat="1" ht="20.25" customHeight="1">
      <c r="A46" s="127" t="s">
        <v>19</v>
      </c>
      <c r="B46" s="128">
        <v>877219</v>
      </c>
      <c r="C46" s="129">
        <f>B46*C58/B58</f>
        <v>11.098486469605296</v>
      </c>
      <c r="D46" s="128">
        <v>0</v>
      </c>
      <c r="E46" s="131">
        <f>D46*G46/F46</f>
        <v>0</v>
      </c>
      <c r="F46" s="128">
        <f>B46+D46</f>
        <v>877219</v>
      </c>
      <c r="G46" s="128">
        <f>F46*G58/F58</f>
        <v>10.527741906682371</v>
      </c>
    </row>
    <row r="47" spans="1:9" s="146" customFormat="1" ht="20.25" customHeight="1">
      <c r="A47" s="127" t="s">
        <v>14</v>
      </c>
      <c r="B47" s="128">
        <v>1797104.4</v>
      </c>
      <c r="C47" s="129">
        <f>B47*C58/B58</f>
        <v>22.736783936358133</v>
      </c>
      <c r="D47" s="128">
        <v>0</v>
      </c>
      <c r="E47" s="131">
        <f>D47*G47/F47</f>
        <v>0</v>
      </c>
      <c r="F47" s="128">
        <f>B47+D47</f>
        <v>1797104.4</v>
      </c>
      <c r="G47" s="128">
        <f>F47*G58/F58</f>
        <v>21.567534791840213</v>
      </c>
    </row>
    <row r="48" spans="1:9" s="146" customFormat="1" ht="20.25" customHeight="1">
      <c r="A48" s="127" t="s">
        <v>15</v>
      </c>
      <c r="B48" s="128">
        <v>234976</v>
      </c>
      <c r="C48" s="129">
        <f>B48*C58/B58</f>
        <v>2.972892694620128</v>
      </c>
      <c r="D48" s="128">
        <v>0</v>
      </c>
      <c r="E48" s="131">
        <f>D48*G48/F48</f>
        <v>0</v>
      </c>
      <c r="F48" s="128">
        <f>B48+D48</f>
        <v>234976</v>
      </c>
      <c r="G48" s="128">
        <f>F48*G58/F58</f>
        <v>2.8200103762738804</v>
      </c>
    </row>
    <row r="49" spans="1:9" s="146" customFormat="1" ht="20.25" customHeight="1">
      <c r="A49" s="132"/>
      <c r="B49" s="133"/>
      <c r="C49" s="134"/>
      <c r="D49" s="133"/>
      <c r="E49" s="135"/>
      <c r="F49" s="133"/>
      <c r="G49" s="133"/>
    </row>
    <row r="50" spans="1:9" s="146" customFormat="1" ht="20.25" customHeight="1">
      <c r="A50" s="136" t="s">
        <v>20</v>
      </c>
      <c r="B50" s="137"/>
      <c r="C50" s="138"/>
      <c r="D50" s="137"/>
      <c r="E50" s="139"/>
      <c r="F50" s="137"/>
      <c r="G50" s="137"/>
    </row>
    <row r="51" spans="1:9" s="146" customFormat="1" ht="20.25" customHeight="1">
      <c r="A51" s="127" t="s">
        <v>126</v>
      </c>
      <c r="B51" s="140" t="s">
        <v>119</v>
      </c>
      <c r="C51" s="149" t="s">
        <v>119</v>
      </c>
      <c r="D51" s="147">
        <v>0</v>
      </c>
      <c r="E51" s="150">
        <v>0</v>
      </c>
      <c r="F51" s="140" t="s">
        <v>119</v>
      </c>
      <c r="G51" s="140" t="s">
        <v>119</v>
      </c>
    </row>
    <row r="52" spans="1:9" s="146" customFormat="1" ht="20.25" customHeight="1">
      <c r="A52" s="127" t="s">
        <v>21</v>
      </c>
      <c r="B52" s="140" t="s">
        <v>119</v>
      </c>
      <c r="C52" s="149" t="s">
        <v>119</v>
      </c>
      <c r="D52" s="147">
        <v>0</v>
      </c>
      <c r="E52" s="150">
        <v>0</v>
      </c>
      <c r="F52" s="140" t="s">
        <v>119</v>
      </c>
      <c r="G52" s="140" t="s">
        <v>119</v>
      </c>
    </row>
    <row r="53" spans="1:9" s="146" customFormat="1" ht="20.25" customHeight="1">
      <c r="A53" s="132"/>
      <c r="B53" s="133"/>
      <c r="C53" s="134"/>
      <c r="D53" s="133"/>
      <c r="E53" s="135"/>
      <c r="F53" s="133"/>
      <c r="G53" s="133"/>
    </row>
    <row r="54" spans="1:9" s="146" customFormat="1" ht="20.25" customHeight="1">
      <c r="A54" s="136" t="s">
        <v>22</v>
      </c>
      <c r="B54" s="137"/>
      <c r="C54" s="138"/>
      <c r="D54" s="137" t="s">
        <v>102</v>
      </c>
      <c r="E54" s="139"/>
      <c r="F54" s="137"/>
      <c r="G54" s="137"/>
    </row>
    <row r="55" spans="1:9" s="146" customFormat="1" ht="20.25" customHeight="1">
      <c r="A55" s="127" t="s">
        <v>23</v>
      </c>
      <c r="B55" s="128">
        <v>147440</v>
      </c>
      <c r="C55" s="129">
        <f>B55*C58/B58</f>
        <v>1.8653960357431894</v>
      </c>
      <c r="D55" s="128">
        <v>0</v>
      </c>
      <c r="E55" s="131">
        <f>D55*G55/F55</f>
        <v>0</v>
      </c>
      <c r="F55" s="128">
        <f t="shared" ref="F55:F56" si="3">B55+D55</f>
        <v>147440</v>
      </c>
      <c r="G55" s="128">
        <f>F55*G58/F58</f>
        <v>1.7694672216644292</v>
      </c>
    </row>
    <row r="56" spans="1:9" s="146" customFormat="1" ht="20.25" customHeight="1">
      <c r="A56" s="127" t="s">
        <v>24</v>
      </c>
      <c r="B56" s="128">
        <v>1515718.21</v>
      </c>
      <c r="C56" s="129">
        <f>B56*C58/B58</f>
        <v>19.176714190435181</v>
      </c>
      <c r="D56" s="128">
        <v>0</v>
      </c>
      <c r="E56" s="131">
        <f>D56*G56/F56</f>
        <v>0</v>
      </c>
      <c r="F56" s="128">
        <f t="shared" si="3"/>
        <v>1515718.21</v>
      </c>
      <c r="G56" s="128">
        <f>F56*G58/F58</f>
        <v>18.190543203166587</v>
      </c>
    </row>
    <row r="57" spans="1:9" s="146" customFormat="1" ht="20.25" customHeight="1">
      <c r="A57" s="132"/>
      <c r="B57" s="133"/>
      <c r="C57" s="134"/>
      <c r="D57" s="133"/>
      <c r="E57" s="135"/>
      <c r="F57" s="133"/>
      <c r="G57" s="133"/>
    </row>
    <row r="58" spans="1:9" s="152" customFormat="1" ht="20.25" customHeight="1">
      <c r="A58" s="141" t="s">
        <v>9</v>
      </c>
      <c r="B58" s="142">
        <f>SUM(B40:B57)</f>
        <v>7903951.6100000003</v>
      </c>
      <c r="C58" s="239" t="s">
        <v>170</v>
      </c>
      <c r="D58" s="142">
        <f t="shared" ref="D58" si="4">SUM(D40:D57)</f>
        <v>428500</v>
      </c>
      <c r="E58" s="142">
        <f>SUM(E40:E56)</f>
        <v>0</v>
      </c>
      <c r="F58" s="142">
        <f>SUM(F40:F56)</f>
        <v>8332451.6100000003</v>
      </c>
      <c r="G58" s="240" t="s">
        <v>170</v>
      </c>
      <c r="I58" s="153"/>
    </row>
    <row r="59" spans="1:9" ht="20.25" customHeight="1">
      <c r="C59" s="33"/>
      <c r="G59" s="34"/>
    </row>
    <row r="60" spans="1:9" ht="20.25" customHeight="1">
      <c r="C60" s="33"/>
      <c r="G60" s="34"/>
    </row>
    <row r="61" spans="1:9" ht="20.25" customHeight="1"/>
    <row r="62" spans="1:9" ht="20.25" customHeight="1"/>
    <row r="63" spans="1:9" ht="20.25" customHeight="1"/>
    <row r="64" spans="1:9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20.25" customHeight="1"/>
    <row r="92" ht="20.25" customHeight="1"/>
    <row r="93" ht="20.25" customHeight="1"/>
    <row r="94" ht="20.25" customHeight="1"/>
    <row r="95" ht="20.25" customHeight="1"/>
    <row r="96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</sheetData>
  <mergeCells count="6">
    <mergeCell ref="B37:C37"/>
    <mergeCell ref="D37:E37"/>
    <mergeCell ref="F37:G37"/>
    <mergeCell ref="B5:C5"/>
    <mergeCell ref="D5:E5"/>
    <mergeCell ref="F5:G5"/>
  </mergeCells>
  <pageMargins left="0.43307086614173229" right="0.31496062992125984" top="0.39370078740157483" bottom="0.74803149606299213" header="0.31496062992125984" footer="0.31496062992125984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6"/>
  <sheetViews>
    <sheetView topLeftCell="A16" workbookViewId="0">
      <selection activeCell="A22" sqref="A22"/>
    </sheetView>
  </sheetViews>
  <sheetFormatPr defaultRowHeight="28.5" customHeight="1"/>
  <cols>
    <col min="1" max="1" width="32.75" style="1" customWidth="1"/>
    <col min="2" max="3" width="10.125" style="1" customWidth="1"/>
    <col min="4" max="4" width="11.125" style="1" customWidth="1"/>
    <col min="5" max="5" width="15.375" style="1" customWidth="1"/>
    <col min="6" max="6" width="13.625" style="1" customWidth="1"/>
    <col min="7" max="16384" width="9" style="1"/>
  </cols>
  <sheetData>
    <row r="1" spans="1:7" s="146" customFormat="1" ht="24.75">
      <c r="C1" s="156" t="s">
        <v>106</v>
      </c>
      <c r="G1" s="157"/>
    </row>
    <row r="2" spans="1:7" s="59" customFormat="1" ht="28.5" customHeight="1">
      <c r="A2" s="59" t="s">
        <v>53</v>
      </c>
    </row>
    <row r="3" spans="1:7" s="55" customFormat="1" ht="26.25" customHeight="1">
      <c r="A3" s="55" t="s">
        <v>146</v>
      </c>
    </row>
    <row r="4" spans="1:7" s="55" customFormat="1" ht="21" customHeight="1"/>
    <row r="5" spans="1:7" s="59" customFormat="1" ht="41.25" customHeight="1">
      <c r="A5" s="250" t="s">
        <v>54</v>
      </c>
      <c r="B5" s="243" t="s">
        <v>57</v>
      </c>
      <c r="C5" s="243"/>
      <c r="D5" s="243"/>
      <c r="E5" s="243" t="s">
        <v>8</v>
      </c>
      <c r="F5" s="243"/>
    </row>
    <row r="6" spans="1:7" s="158" customFormat="1" ht="50.25" customHeight="1">
      <c r="A6" s="250"/>
      <c r="B6" s="155" t="s">
        <v>55</v>
      </c>
      <c r="C6" s="155" t="s">
        <v>56</v>
      </c>
      <c r="D6" s="155" t="s">
        <v>58</v>
      </c>
      <c r="E6" s="155" t="s">
        <v>59</v>
      </c>
      <c r="F6" s="155" t="s">
        <v>60</v>
      </c>
    </row>
    <row r="7" spans="1:7" s="55" customFormat="1" ht="28.5" customHeight="1">
      <c r="A7" s="159" t="s">
        <v>148</v>
      </c>
      <c r="B7" s="160"/>
      <c r="C7" s="161"/>
      <c r="D7" s="161" t="s">
        <v>62</v>
      </c>
      <c r="E7" s="162">
        <v>80000</v>
      </c>
      <c r="F7" s="162">
        <v>0</v>
      </c>
    </row>
    <row r="8" spans="1:7" s="55" customFormat="1" ht="28.5" customHeight="1">
      <c r="A8" s="163" t="s">
        <v>61</v>
      </c>
      <c r="B8" s="163"/>
      <c r="C8" s="161" t="s">
        <v>62</v>
      </c>
      <c r="D8" s="163"/>
      <c r="E8" s="164">
        <v>9138000</v>
      </c>
      <c r="F8" s="164">
        <f>E8</f>
        <v>9138000</v>
      </c>
    </row>
    <row r="9" spans="1:7" s="55" customFormat="1" ht="28.5" customHeight="1">
      <c r="A9" s="163" t="s">
        <v>63</v>
      </c>
      <c r="B9" s="163"/>
      <c r="C9" s="161" t="s">
        <v>62</v>
      </c>
      <c r="D9" s="163"/>
      <c r="E9" s="164">
        <v>1284000</v>
      </c>
      <c r="F9" s="164">
        <f>E9</f>
        <v>1284000</v>
      </c>
    </row>
    <row r="10" spans="1:7" s="55" customFormat="1" ht="28.5" customHeight="1">
      <c r="A10" s="163" t="s">
        <v>120</v>
      </c>
      <c r="B10" s="163"/>
      <c r="C10" s="165" t="s">
        <v>62</v>
      </c>
      <c r="D10" s="163"/>
      <c r="E10" s="164">
        <v>145560</v>
      </c>
      <c r="F10" s="164">
        <v>145560</v>
      </c>
    </row>
    <row r="11" spans="1:7" s="55" customFormat="1" ht="28.5" customHeight="1">
      <c r="A11" s="163" t="s">
        <v>121</v>
      </c>
      <c r="B11" s="165"/>
      <c r="C11" s="165" t="s">
        <v>62</v>
      </c>
      <c r="D11" s="163"/>
      <c r="E11" s="164">
        <v>70440</v>
      </c>
      <c r="F11" s="164">
        <v>70440</v>
      </c>
    </row>
    <row r="12" spans="1:7" s="55" customFormat="1" ht="28.5" customHeight="1">
      <c r="A12" s="163" t="s">
        <v>122</v>
      </c>
      <c r="C12" s="161" t="s">
        <v>62</v>
      </c>
      <c r="D12" s="163"/>
      <c r="E12" s="164">
        <v>10260</v>
      </c>
      <c r="F12" s="164">
        <v>10260</v>
      </c>
    </row>
    <row r="13" spans="1:7" s="55" customFormat="1" ht="28.5" customHeight="1">
      <c r="A13" s="166"/>
      <c r="B13" s="167"/>
      <c r="C13" s="166"/>
      <c r="D13" s="166"/>
      <c r="E13" s="168"/>
      <c r="F13" s="168"/>
    </row>
    <row r="14" spans="1:7" s="59" customFormat="1" ht="28.5" customHeight="1">
      <c r="A14" s="244" t="s">
        <v>9</v>
      </c>
      <c r="B14" s="245"/>
      <c r="C14" s="245"/>
      <c r="D14" s="246"/>
      <c r="E14" s="169">
        <f>SUM(E7:E13)</f>
        <v>10728260</v>
      </c>
      <c r="F14" s="233" t="s">
        <v>167</v>
      </c>
    </row>
    <row r="25" spans="1:7" s="146" customFormat="1" ht="24.75">
      <c r="C25" s="156" t="s">
        <v>109</v>
      </c>
      <c r="G25" s="157"/>
    </row>
    <row r="26" spans="1:7" s="59" customFormat="1" ht="28.5" customHeight="1">
      <c r="A26" s="59" t="s">
        <v>53</v>
      </c>
    </row>
    <row r="27" spans="1:7" s="55" customFormat="1" ht="46.5" customHeight="1">
      <c r="A27" s="55" t="s">
        <v>147</v>
      </c>
    </row>
    <row r="28" spans="1:7" s="55" customFormat="1" ht="27.75" customHeight="1"/>
    <row r="29" spans="1:7" s="59" customFormat="1" ht="41.25" customHeight="1">
      <c r="A29" s="250" t="s">
        <v>54</v>
      </c>
      <c r="B29" s="243" t="s">
        <v>57</v>
      </c>
      <c r="C29" s="243"/>
      <c r="D29" s="243"/>
      <c r="E29" s="243" t="s">
        <v>8</v>
      </c>
      <c r="F29" s="243"/>
    </row>
    <row r="30" spans="1:7" s="158" customFormat="1" ht="50.25" customHeight="1">
      <c r="A30" s="250"/>
      <c r="B30" s="155" t="s">
        <v>55</v>
      </c>
      <c r="C30" s="66" t="s">
        <v>56</v>
      </c>
      <c r="D30" s="155" t="s">
        <v>58</v>
      </c>
      <c r="E30" s="155" t="s">
        <v>59</v>
      </c>
      <c r="F30" s="155" t="s">
        <v>60</v>
      </c>
    </row>
    <row r="31" spans="1:7" s="55" customFormat="1" ht="28.5" customHeight="1">
      <c r="A31" s="159" t="s">
        <v>149</v>
      </c>
      <c r="B31" s="170"/>
      <c r="C31" s="171"/>
      <c r="D31" s="165" t="s">
        <v>62</v>
      </c>
      <c r="E31" s="162">
        <v>80000</v>
      </c>
      <c r="F31" s="162">
        <v>0</v>
      </c>
    </row>
    <row r="32" spans="1:7" s="55" customFormat="1" ht="28.5" customHeight="1">
      <c r="A32" s="163" t="s">
        <v>150</v>
      </c>
      <c r="B32" s="165" t="s">
        <v>62</v>
      </c>
      <c r="C32" s="172"/>
      <c r="D32" s="163"/>
      <c r="E32" s="164">
        <v>9138000</v>
      </c>
      <c r="F32" s="164">
        <f>E32</f>
        <v>9138000</v>
      </c>
    </row>
    <row r="33" spans="1:6" s="55" customFormat="1" ht="28.5" customHeight="1">
      <c r="A33" s="163" t="s">
        <v>151</v>
      </c>
      <c r="B33" s="165" t="s">
        <v>62</v>
      </c>
      <c r="C33" s="172"/>
      <c r="D33" s="163"/>
      <c r="E33" s="164">
        <v>1284000</v>
      </c>
      <c r="F33" s="164">
        <f>E33</f>
        <v>1284000</v>
      </c>
    </row>
    <row r="34" spans="1:6" s="55" customFormat="1" ht="28.5" customHeight="1">
      <c r="A34" s="163" t="s">
        <v>120</v>
      </c>
      <c r="B34" s="165" t="s">
        <v>62</v>
      </c>
      <c r="C34" s="173"/>
      <c r="D34" s="174"/>
      <c r="E34" s="164">
        <v>145560</v>
      </c>
      <c r="F34" s="164">
        <v>145560</v>
      </c>
    </row>
    <row r="35" spans="1:6" s="55" customFormat="1" ht="28.5" customHeight="1">
      <c r="A35" s="163" t="s">
        <v>123</v>
      </c>
      <c r="B35" s="165" t="s">
        <v>62</v>
      </c>
      <c r="C35" s="173"/>
      <c r="D35" s="174"/>
      <c r="E35" s="164">
        <v>70440</v>
      </c>
      <c r="F35" s="164">
        <v>70440</v>
      </c>
    </row>
    <row r="36" spans="1:6" s="55" customFormat="1" ht="28.5" customHeight="1">
      <c r="A36" s="163" t="s">
        <v>122</v>
      </c>
      <c r="B36" s="165" t="s">
        <v>62</v>
      </c>
      <c r="C36" s="173"/>
      <c r="D36" s="174"/>
      <c r="E36" s="164">
        <v>10260</v>
      </c>
      <c r="F36" s="164">
        <v>10260</v>
      </c>
    </row>
    <row r="37" spans="1:6" s="55" customFormat="1" ht="28.5" customHeight="1">
      <c r="A37" s="174" t="s">
        <v>152</v>
      </c>
      <c r="B37" s="175" t="s">
        <v>62</v>
      </c>
      <c r="C37" s="173"/>
      <c r="D37" s="174"/>
      <c r="E37" s="176">
        <v>61200</v>
      </c>
      <c r="F37" s="176">
        <v>61200</v>
      </c>
    </row>
    <row r="38" spans="1:6" s="55" customFormat="1" ht="28.5" customHeight="1">
      <c r="A38" s="163" t="s">
        <v>153</v>
      </c>
      <c r="B38" s="165" t="s">
        <v>62</v>
      </c>
      <c r="C38" s="173"/>
      <c r="D38" s="174"/>
      <c r="E38" s="164">
        <v>3891000</v>
      </c>
      <c r="F38" s="164">
        <v>3891000</v>
      </c>
    </row>
    <row r="39" spans="1:6" s="55" customFormat="1" ht="28.5" customHeight="1">
      <c r="A39" s="163" t="s">
        <v>154</v>
      </c>
      <c r="B39" s="165" t="s">
        <v>62</v>
      </c>
      <c r="C39" s="173"/>
      <c r="D39" s="174"/>
      <c r="E39" s="164">
        <v>80000</v>
      </c>
      <c r="F39" s="164">
        <v>80000</v>
      </c>
    </row>
    <row r="40" spans="1:6" s="55" customFormat="1" ht="28.5" customHeight="1">
      <c r="A40" s="163" t="s">
        <v>155</v>
      </c>
      <c r="B40" s="165" t="s">
        <v>62</v>
      </c>
      <c r="C40" s="173"/>
      <c r="D40" s="174"/>
      <c r="E40" s="164">
        <v>66500</v>
      </c>
      <c r="F40" s="164">
        <v>66500</v>
      </c>
    </row>
    <row r="41" spans="1:6" s="55" customFormat="1" ht="28.5" customHeight="1">
      <c r="A41" s="163"/>
      <c r="B41" s="163"/>
      <c r="C41" s="173"/>
      <c r="D41" s="165"/>
      <c r="E41" s="164"/>
      <c r="F41" s="164"/>
    </row>
    <row r="42" spans="1:6" s="55" customFormat="1" ht="28.5" customHeight="1">
      <c r="A42" s="163"/>
      <c r="B42" s="175"/>
      <c r="C42" s="173"/>
      <c r="D42" s="174"/>
      <c r="E42" s="164"/>
      <c r="F42" s="164"/>
    </row>
    <row r="43" spans="1:6" s="55" customFormat="1" ht="28.5" customHeight="1">
      <c r="A43" s="163"/>
      <c r="B43" s="175"/>
      <c r="C43" s="173"/>
      <c r="D43" s="174"/>
      <c r="E43" s="164"/>
      <c r="F43" s="164"/>
    </row>
    <row r="44" spans="1:6" s="55" customFormat="1" ht="28.5" customHeight="1">
      <c r="A44" s="163"/>
      <c r="B44" s="167"/>
      <c r="C44" s="177"/>
      <c r="D44" s="166"/>
      <c r="E44" s="164"/>
      <c r="F44" s="164"/>
    </row>
    <row r="45" spans="1:6" s="59" customFormat="1" ht="28.5" customHeight="1">
      <c r="A45" s="244" t="s">
        <v>9</v>
      </c>
      <c r="B45" s="245"/>
      <c r="C45" s="245"/>
      <c r="D45" s="246"/>
      <c r="E45" s="169">
        <f>SUM(E31:E44)</f>
        <v>14826960</v>
      </c>
      <c r="F45" s="178" t="s">
        <v>192</v>
      </c>
    </row>
    <row r="46" spans="1:6" s="55" customFormat="1" ht="28.5" customHeight="1"/>
  </sheetData>
  <mergeCells count="8">
    <mergeCell ref="A45:D45"/>
    <mergeCell ref="B5:D5"/>
    <mergeCell ref="E5:F5"/>
    <mergeCell ref="A5:A6"/>
    <mergeCell ref="A14:D14"/>
    <mergeCell ref="A29:A30"/>
    <mergeCell ref="B29:D29"/>
    <mergeCell ref="E29:F29"/>
  </mergeCells>
  <pageMargins left="0.35433070866141736" right="0.35433070866141736" top="0.39370078740157483" bottom="0.74803149606299213" header="0.31496062992125984" footer="0.31496062992125984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C19" sqref="C19"/>
    </sheetView>
  </sheetViews>
  <sheetFormatPr defaultRowHeight="20.25" customHeight="1"/>
  <sheetData>
    <row r="1" spans="1:8" s="19" customFormat="1" ht="21">
      <c r="E1" s="52" t="s">
        <v>110</v>
      </c>
      <c r="G1" s="21"/>
    </row>
    <row r="2" spans="1:8" ht="20.25" customHeight="1">
      <c r="A2" t="s">
        <v>68</v>
      </c>
    </row>
    <row r="4" spans="1:8" ht="20.25" customHeight="1" thickBot="1"/>
    <row r="5" spans="1:8" ht="27.75" customHeight="1" thickTop="1">
      <c r="A5" s="36"/>
      <c r="B5" s="37" t="s">
        <v>69</v>
      </c>
      <c r="C5" s="37"/>
      <c r="D5" s="37"/>
      <c r="E5" s="36"/>
      <c r="F5" s="37"/>
      <c r="G5" s="37"/>
      <c r="H5" s="38"/>
    </row>
    <row r="6" spans="1:8" ht="20.25" customHeight="1">
      <c r="A6" s="39"/>
      <c r="B6" s="35" t="s">
        <v>117</v>
      </c>
      <c r="C6" s="35"/>
      <c r="D6" s="35"/>
      <c r="E6" s="39"/>
      <c r="F6" s="35"/>
      <c r="G6" s="35"/>
      <c r="H6" s="40"/>
    </row>
    <row r="7" spans="1:8" ht="20.25" customHeight="1">
      <c r="A7" s="39"/>
      <c r="B7" s="35" t="s">
        <v>118</v>
      </c>
      <c r="C7" s="35"/>
      <c r="D7" s="35"/>
      <c r="E7" s="35"/>
      <c r="F7" s="35"/>
      <c r="G7" s="35"/>
      <c r="H7" s="40"/>
    </row>
    <row r="8" spans="1:8" ht="20.25" customHeight="1" thickBot="1">
      <c r="A8" s="41"/>
      <c r="B8" s="42"/>
      <c r="C8" s="42"/>
      <c r="D8" s="42"/>
      <c r="E8" s="42"/>
      <c r="F8" s="42"/>
      <c r="G8" s="42"/>
      <c r="H8" s="43"/>
    </row>
    <row r="9" spans="1:8" ht="20.25" customHeight="1" thickTop="1"/>
    <row r="12" spans="1:8" ht="20.25" customHeight="1">
      <c r="E12" t="s">
        <v>102</v>
      </c>
    </row>
    <row r="13" spans="1:8" ht="20.25" customHeight="1">
      <c r="E13" t="s">
        <v>102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topLeftCell="A19" workbookViewId="0">
      <selection activeCell="A24" sqref="A24"/>
    </sheetView>
  </sheetViews>
  <sheetFormatPr defaultRowHeight="20.25" customHeight="1"/>
  <cols>
    <col min="1" max="1" width="45.625" style="1" customWidth="1"/>
    <col min="2" max="2" width="17" style="1" customWidth="1"/>
    <col min="3" max="3" width="16" style="1" customWidth="1"/>
    <col min="4" max="16384" width="9" style="1"/>
  </cols>
  <sheetData>
    <row r="1" spans="1:7" s="146" customFormat="1" ht="21.75" customHeight="1">
      <c r="B1" s="179" t="s">
        <v>112</v>
      </c>
      <c r="G1" s="157"/>
    </row>
    <row r="2" spans="1:7" s="59" customFormat="1" ht="24" customHeight="1">
      <c r="A2" s="59" t="s">
        <v>70</v>
      </c>
    </row>
    <row r="3" spans="1:7" s="59" customFormat="1" ht="20.25" customHeight="1">
      <c r="A3" s="59" t="s">
        <v>71</v>
      </c>
    </row>
    <row r="4" spans="1:7" s="55" customFormat="1" ht="20.25" customHeight="1">
      <c r="A4" s="55" t="s">
        <v>72</v>
      </c>
    </row>
    <row r="5" spans="1:7" s="55" customFormat="1" ht="20.25" customHeight="1">
      <c r="A5" s="55" t="s">
        <v>156</v>
      </c>
    </row>
    <row r="7" spans="1:7" s="59" customFormat="1" ht="20.25" customHeight="1">
      <c r="A7" s="59" t="s">
        <v>159</v>
      </c>
    </row>
    <row r="8" spans="1:7" ht="21.75" customHeight="1">
      <c r="A8" s="1" t="s">
        <v>73</v>
      </c>
    </row>
    <row r="9" spans="1:7" ht="11.25" customHeight="1"/>
    <row r="10" spans="1:7" s="59" customFormat="1" ht="27.75" customHeight="1">
      <c r="A10" s="251" t="s">
        <v>6</v>
      </c>
      <c r="B10" s="243" t="s">
        <v>7</v>
      </c>
      <c r="C10" s="243"/>
    </row>
    <row r="11" spans="1:7" s="59" customFormat="1" ht="47.25" customHeight="1">
      <c r="A11" s="251"/>
      <c r="B11" s="180" t="s">
        <v>74</v>
      </c>
      <c r="C11" s="155" t="s">
        <v>75</v>
      </c>
    </row>
    <row r="12" spans="1:7" s="55" customFormat="1" ht="22.5" customHeight="1">
      <c r="A12" s="159" t="s">
        <v>10</v>
      </c>
      <c r="B12" s="159"/>
      <c r="C12" s="159"/>
    </row>
    <row r="13" spans="1:7" s="55" customFormat="1" ht="22.5" customHeight="1">
      <c r="A13" s="163" t="s">
        <v>11</v>
      </c>
      <c r="B13" s="228">
        <v>1</v>
      </c>
      <c r="C13" s="226">
        <v>0</v>
      </c>
    </row>
    <row r="14" spans="1:7" s="55" customFormat="1" ht="22.5" customHeight="1">
      <c r="A14" s="163" t="s">
        <v>12</v>
      </c>
      <c r="B14" s="228">
        <v>17</v>
      </c>
      <c r="C14" s="208">
        <v>17</v>
      </c>
    </row>
    <row r="15" spans="1:7" s="55" customFormat="1" ht="22.5" customHeight="1">
      <c r="A15" s="163" t="s">
        <v>13</v>
      </c>
      <c r="B15" s="228">
        <v>1</v>
      </c>
      <c r="C15" s="207">
        <v>0</v>
      </c>
    </row>
    <row r="16" spans="1:7" s="55" customFormat="1" ht="22.5" customHeight="1">
      <c r="A16" s="166"/>
      <c r="B16" s="167"/>
      <c r="C16" s="209"/>
    </row>
    <row r="17" spans="1:3" s="55" customFormat="1" ht="22.5" customHeight="1">
      <c r="A17" s="160" t="s">
        <v>17</v>
      </c>
      <c r="B17" s="161"/>
      <c r="C17" s="210"/>
    </row>
    <row r="18" spans="1:3" s="55" customFormat="1" ht="22.5" customHeight="1">
      <c r="A18" s="163" t="s">
        <v>18</v>
      </c>
      <c r="B18" s="228">
        <v>12</v>
      </c>
      <c r="C18" s="208">
        <v>3</v>
      </c>
    </row>
    <row r="19" spans="1:3" s="55" customFormat="1" ht="22.5" customHeight="1">
      <c r="A19" s="163" t="s">
        <v>19</v>
      </c>
      <c r="B19" s="228">
        <v>14</v>
      </c>
      <c r="C19" s="211">
        <v>12</v>
      </c>
    </row>
    <row r="20" spans="1:3" s="55" customFormat="1" ht="22.5" customHeight="1">
      <c r="A20" s="163" t="s">
        <v>14</v>
      </c>
      <c r="B20" s="228">
        <v>8</v>
      </c>
      <c r="C20" s="211">
        <v>6</v>
      </c>
    </row>
    <row r="21" spans="1:3" s="55" customFormat="1" ht="22.5" customHeight="1">
      <c r="A21" s="163" t="s">
        <v>15</v>
      </c>
      <c r="B21" s="228">
        <v>4</v>
      </c>
      <c r="C21" s="211">
        <v>3</v>
      </c>
    </row>
    <row r="22" spans="1:3" s="55" customFormat="1" ht="22.5" customHeight="1">
      <c r="A22" s="166"/>
      <c r="B22" s="167"/>
      <c r="C22" s="209"/>
    </row>
    <row r="23" spans="1:3" s="55" customFormat="1" ht="22.5" customHeight="1">
      <c r="A23" s="160" t="s">
        <v>20</v>
      </c>
      <c r="B23" s="160"/>
      <c r="C23" s="182"/>
    </row>
    <row r="24" spans="1:3" s="55" customFormat="1" ht="22.5" customHeight="1">
      <c r="A24" s="163" t="s">
        <v>16</v>
      </c>
      <c r="B24" s="228">
        <v>4</v>
      </c>
      <c r="C24" s="227" t="s">
        <v>119</v>
      </c>
    </row>
    <row r="25" spans="1:3" s="55" customFormat="1" ht="22.5" customHeight="1">
      <c r="A25" s="163" t="s">
        <v>21</v>
      </c>
      <c r="B25" s="227" t="s">
        <v>119</v>
      </c>
      <c r="C25" s="227" t="s">
        <v>119</v>
      </c>
    </row>
    <row r="26" spans="1:3" s="55" customFormat="1" ht="22.5" customHeight="1">
      <c r="A26" s="166"/>
      <c r="B26" s="166"/>
      <c r="C26" s="183"/>
    </row>
    <row r="27" spans="1:3" s="55" customFormat="1" ht="22.5" customHeight="1">
      <c r="A27" s="160" t="s">
        <v>132</v>
      </c>
      <c r="B27" s="160"/>
      <c r="C27" s="184"/>
    </row>
    <row r="28" spans="1:3" s="55" customFormat="1" ht="22.5" customHeight="1">
      <c r="A28" s="163" t="s">
        <v>23</v>
      </c>
      <c r="B28" s="163">
        <v>2</v>
      </c>
      <c r="C28" s="181">
        <v>2</v>
      </c>
    </row>
    <row r="29" spans="1:3" s="55" customFormat="1" ht="22.5" customHeight="1">
      <c r="A29" s="163" t="s">
        <v>24</v>
      </c>
      <c r="B29" s="163">
        <v>16</v>
      </c>
      <c r="C29" s="181">
        <v>12</v>
      </c>
    </row>
    <row r="30" spans="1:3" s="55" customFormat="1" ht="22.5" customHeight="1">
      <c r="A30" s="174"/>
      <c r="B30" s="174"/>
      <c r="C30" s="174"/>
    </row>
    <row r="31" spans="1:3" s="55" customFormat="1" ht="22.5" customHeight="1">
      <c r="A31" s="61" t="s">
        <v>9</v>
      </c>
      <c r="B31" s="185">
        <v>79</v>
      </c>
      <c r="C31" s="185">
        <f>SUM(C13:C29)</f>
        <v>55</v>
      </c>
    </row>
    <row r="32" spans="1:3" s="55" customFormat="1" ht="20.25" customHeight="1"/>
  </sheetData>
  <mergeCells count="2">
    <mergeCell ref="A10:A11"/>
    <mergeCell ref="B10:C10"/>
  </mergeCells>
  <pageMargins left="0.59055118110236227" right="0.27559055118110237" top="0.39370078740157483" bottom="0.74803149606299213" header="0.31496062992125984" footer="0.31496062992125984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topLeftCell="A4" workbookViewId="0">
      <selection activeCell="A9" sqref="A9"/>
    </sheetView>
  </sheetViews>
  <sheetFormatPr defaultRowHeight="24" customHeight="1"/>
  <cols>
    <col min="1" max="1" width="60.625" style="1" customWidth="1"/>
    <col min="2" max="2" width="9.25" style="1" bestFit="1" customWidth="1"/>
    <col min="3" max="16384" width="9" style="1"/>
  </cols>
  <sheetData>
    <row r="1" spans="1:10" s="146" customFormat="1" ht="18" customHeight="1">
      <c r="A1" s="252" t="s">
        <v>113</v>
      </c>
      <c r="B1" s="252"/>
      <c r="C1" s="252"/>
      <c r="D1" s="252"/>
      <c r="G1" s="157"/>
    </row>
    <row r="2" spans="1:10" s="55" customFormat="1" ht="24" customHeight="1">
      <c r="A2" s="59" t="s">
        <v>76</v>
      </c>
    </row>
    <row r="3" spans="1:10" s="55" customFormat="1" ht="27.75" customHeight="1">
      <c r="A3" s="55" t="s">
        <v>77</v>
      </c>
    </row>
    <row r="4" spans="1:10" s="48" customFormat="1" ht="51" customHeight="1">
      <c r="A4" s="31" t="s">
        <v>78</v>
      </c>
      <c r="B4" s="18" t="s">
        <v>88</v>
      </c>
      <c r="C4" s="18" t="s">
        <v>89</v>
      </c>
      <c r="D4" s="18" t="s">
        <v>90</v>
      </c>
    </row>
    <row r="5" spans="1:10" s="47" customFormat="1" ht="34.5" customHeight="1">
      <c r="A5" s="186" t="s">
        <v>92</v>
      </c>
      <c r="B5" s="195">
        <v>18.18</v>
      </c>
      <c r="C5" s="195">
        <v>68.180000000000007</v>
      </c>
      <c r="D5" s="195">
        <v>13.64</v>
      </c>
    </row>
    <row r="6" spans="1:10" s="47" customFormat="1" ht="24" customHeight="1">
      <c r="A6" s="186" t="s">
        <v>80</v>
      </c>
      <c r="B6" s="195">
        <v>17.27</v>
      </c>
      <c r="C6" s="195">
        <v>67.27</v>
      </c>
      <c r="D6" s="195">
        <v>15.46</v>
      </c>
    </row>
    <row r="7" spans="1:10" s="47" customFormat="1" ht="24" customHeight="1">
      <c r="A7" s="186" t="s">
        <v>81</v>
      </c>
      <c r="B7" s="195">
        <v>14.55</v>
      </c>
      <c r="C7" s="195">
        <v>65.45</v>
      </c>
      <c r="D7" s="195">
        <v>20</v>
      </c>
    </row>
    <row r="8" spans="1:10" s="47" customFormat="1" ht="24" customHeight="1">
      <c r="A8" s="186" t="s">
        <v>82</v>
      </c>
      <c r="B8" s="195">
        <v>20.91</v>
      </c>
      <c r="C8" s="195">
        <v>60.91</v>
      </c>
      <c r="D8" s="195">
        <v>18.18</v>
      </c>
    </row>
    <row r="9" spans="1:10" s="47" customFormat="1" ht="24" customHeight="1">
      <c r="A9" s="186" t="s">
        <v>83</v>
      </c>
      <c r="B9" s="195">
        <v>11.81</v>
      </c>
      <c r="C9" s="195">
        <v>62.73</v>
      </c>
      <c r="D9" s="195">
        <v>25.45</v>
      </c>
    </row>
    <row r="10" spans="1:10" s="47" customFormat="1" ht="24" customHeight="1">
      <c r="A10" s="186" t="s">
        <v>91</v>
      </c>
      <c r="B10" s="195">
        <v>18.170000000000002</v>
      </c>
      <c r="C10" s="195">
        <v>63.66</v>
      </c>
      <c r="D10" s="195">
        <v>18.170000000000002</v>
      </c>
      <c r="J10" s="47" t="s">
        <v>79</v>
      </c>
    </row>
    <row r="11" spans="1:10" s="47" customFormat="1" ht="24" customHeight="1">
      <c r="A11" s="186" t="s">
        <v>84</v>
      </c>
      <c r="B11" s="195">
        <v>16.36</v>
      </c>
      <c r="C11" s="195">
        <v>60.91</v>
      </c>
      <c r="D11" s="195">
        <v>22.73</v>
      </c>
    </row>
    <row r="12" spans="1:10" s="47" customFormat="1" ht="24" customHeight="1">
      <c r="A12" s="186" t="s">
        <v>85</v>
      </c>
      <c r="B12" s="195">
        <v>16.34</v>
      </c>
      <c r="C12" s="195">
        <v>63.66</v>
      </c>
      <c r="D12" s="195">
        <v>20</v>
      </c>
    </row>
    <row r="13" spans="1:10" s="47" customFormat="1" ht="24" customHeight="1">
      <c r="A13" s="186" t="s">
        <v>86</v>
      </c>
      <c r="B13" s="195">
        <v>14.55</v>
      </c>
      <c r="C13" s="195">
        <v>68.180000000000007</v>
      </c>
      <c r="D13" s="195">
        <v>17.27</v>
      </c>
    </row>
    <row r="14" spans="1:10" s="49" customFormat="1" ht="31.5" customHeight="1">
      <c r="A14" s="187" t="s">
        <v>87</v>
      </c>
      <c r="B14" s="196">
        <f>SUM(B5:B13)/9</f>
        <v>16.46</v>
      </c>
      <c r="C14" s="196">
        <f>SUM(C5:C13)/9</f>
        <v>64.549999999999983</v>
      </c>
      <c r="D14" s="196">
        <f>SUM(D5:D13)/9</f>
        <v>18.988888888888891</v>
      </c>
      <c r="E14" s="49" t="s">
        <v>124</v>
      </c>
    </row>
    <row r="15" spans="1:10" s="47" customFormat="1" ht="24" customHeight="1">
      <c r="D15" s="54"/>
    </row>
    <row r="16" spans="1:10" s="47" customFormat="1" ht="24" customHeight="1"/>
  </sheetData>
  <mergeCells count="1">
    <mergeCell ref="A1:D1"/>
  </mergeCells>
  <pageMargins left="0.55000000000000004" right="0.28999999999999998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4"/>
  <sheetViews>
    <sheetView topLeftCell="A7" workbookViewId="0">
      <selection activeCell="B15" sqref="B15"/>
    </sheetView>
  </sheetViews>
  <sheetFormatPr defaultRowHeight="25.5" customHeight="1"/>
  <cols>
    <col min="1" max="1" width="61.625" style="1" customWidth="1"/>
    <col min="2" max="2" width="20.375" style="1" customWidth="1"/>
    <col min="3" max="16384" width="9" style="1"/>
  </cols>
  <sheetData>
    <row r="1" spans="1:7" s="19" customFormat="1" ht="18" customHeight="1">
      <c r="A1" s="254" t="s">
        <v>114</v>
      </c>
      <c r="B1" s="254"/>
      <c r="C1" s="53"/>
      <c r="D1" s="53"/>
      <c r="G1" s="21"/>
    </row>
    <row r="2" spans="1:7" ht="25.5" customHeight="1">
      <c r="A2" s="1" t="s">
        <v>93</v>
      </c>
    </row>
    <row r="3" spans="1:7" ht="39.75" customHeight="1">
      <c r="A3" s="253" t="s">
        <v>99</v>
      </c>
      <c r="B3" s="253"/>
    </row>
    <row r="4" spans="1:7" ht="27.75" customHeight="1">
      <c r="A4" s="1" t="s">
        <v>94</v>
      </c>
    </row>
    <row r="5" spans="1:7" s="48" customFormat="1" ht="50.25" customHeight="1">
      <c r="A5" s="46" t="s">
        <v>78</v>
      </c>
      <c r="B5" s="189" t="s">
        <v>98</v>
      </c>
    </row>
    <row r="6" spans="1:7" s="55" customFormat="1" ht="25.5" customHeight="1">
      <c r="A6" s="160" t="s">
        <v>92</v>
      </c>
      <c r="B6" s="191">
        <v>6.67</v>
      </c>
    </row>
    <row r="7" spans="1:7" s="55" customFormat="1" ht="25.5" customHeight="1">
      <c r="A7" s="163" t="s">
        <v>80</v>
      </c>
      <c r="B7" s="192">
        <v>6.67</v>
      </c>
    </row>
    <row r="8" spans="1:7" s="55" customFormat="1" ht="25.5" customHeight="1">
      <c r="A8" s="163" t="s">
        <v>95</v>
      </c>
      <c r="B8" s="192">
        <v>6.47</v>
      </c>
    </row>
    <row r="9" spans="1:7" s="55" customFormat="1" ht="25.5" customHeight="1">
      <c r="A9" s="163" t="s">
        <v>96</v>
      </c>
      <c r="B9" s="192">
        <v>6.62</v>
      </c>
    </row>
    <row r="10" spans="1:7" s="55" customFormat="1" ht="25.5" customHeight="1">
      <c r="A10" s="163" t="s">
        <v>83</v>
      </c>
      <c r="B10" s="192">
        <v>6.29</v>
      </c>
    </row>
    <row r="11" spans="1:7" s="55" customFormat="1" ht="25.5" customHeight="1">
      <c r="A11" s="163" t="s">
        <v>91</v>
      </c>
      <c r="B11" s="192">
        <v>6.61</v>
      </c>
    </row>
    <row r="12" spans="1:7" s="55" customFormat="1" ht="25.5" customHeight="1">
      <c r="A12" s="163" t="s">
        <v>84</v>
      </c>
      <c r="B12" s="192">
        <v>6.8</v>
      </c>
    </row>
    <row r="13" spans="1:7" s="55" customFormat="1" ht="25.5" customHeight="1">
      <c r="A13" s="174" t="s">
        <v>97</v>
      </c>
      <c r="B13" s="193">
        <v>6.72</v>
      </c>
    </row>
    <row r="14" spans="1:7" s="55" customFormat="1" ht="30.75" customHeight="1">
      <c r="A14" s="61" t="s">
        <v>9</v>
      </c>
      <c r="B14" s="194">
        <f>SUM(B6:B13)/8</f>
        <v>6.6062499999999993</v>
      </c>
    </row>
  </sheetData>
  <mergeCells count="2">
    <mergeCell ref="A3:B3"/>
    <mergeCell ref="A1:B1"/>
  </mergeCells>
  <pageMargins left="0.70866141732283472" right="0.70866141732283472" top="0.39370078740157483" bottom="0.74803149606299213" header="0.31496062992125984" footer="0.31496062992125984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B15" sqref="B15"/>
    </sheetView>
  </sheetViews>
  <sheetFormatPr defaultRowHeight="25.5" customHeight="1"/>
  <cols>
    <col min="1" max="1" width="62.25" style="1" customWidth="1"/>
    <col min="2" max="2" width="19.25" style="1" customWidth="1"/>
    <col min="3" max="16384" width="9" style="1"/>
  </cols>
  <sheetData>
    <row r="1" spans="1:7" s="146" customFormat="1" ht="18" customHeight="1">
      <c r="A1" s="252" t="s">
        <v>127</v>
      </c>
      <c r="B1" s="252"/>
      <c r="C1" s="188"/>
      <c r="D1" s="188"/>
      <c r="G1" s="157"/>
    </row>
    <row r="2" spans="1:7" s="55" customFormat="1" ht="25.5" customHeight="1">
      <c r="A2" s="55" t="s">
        <v>93</v>
      </c>
    </row>
    <row r="3" spans="1:7" s="55" customFormat="1" ht="39.75" customHeight="1">
      <c r="A3" s="255" t="s">
        <v>125</v>
      </c>
      <c r="B3" s="255"/>
    </row>
    <row r="4" spans="1:7" s="55" customFormat="1" ht="33" customHeight="1">
      <c r="A4" s="55" t="s">
        <v>94</v>
      </c>
    </row>
    <row r="5" spans="1:7" s="190" customFormat="1" ht="50.25" customHeight="1">
      <c r="A5" s="154" t="s">
        <v>78</v>
      </c>
      <c r="B5" s="189" t="s">
        <v>98</v>
      </c>
    </row>
    <row r="6" spans="1:7" s="55" customFormat="1" ht="25.5" customHeight="1">
      <c r="A6" s="160" t="s">
        <v>92</v>
      </c>
      <c r="B6" s="191">
        <v>6.96</v>
      </c>
    </row>
    <row r="7" spans="1:7" s="55" customFormat="1" ht="25.5" customHeight="1">
      <c r="A7" s="163" t="s">
        <v>80</v>
      </c>
      <c r="B7" s="192">
        <v>6.92</v>
      </c>
    </row>
    <row r="8" spans="1:7" s="55" customFormat="1" ht="25.5" customHeight="1">
      <c r="A8" s="163" t="s">
        <v>95</v>
      </c>
      <c r="B8" s="192">
        <v>6.78</v>
      </c>
    </row>
    <row r="9" spans="1:7" s="55" customFormat="1" ht="25.5" customHeight="1">
      <c r="A9" s="163" t="s">
        <v>96</v>
      </c>
      <c r="B9" s="192">
        <v>6.74</v>
      </c>
    </row>
    <row r="10" spans="1:7" s="55" customFormat="1" ht="25.5" customHeight="1">
      <c r="A10" s="163" t="s">
        <v>83</v>
      </c>
      <c r="B10" s="192">
        <v>6.63</v>
      </c>
    </row>
    <row r="11" spans="1:7" s="55" customFormat="1" ht="25.5" customHeight="1">
      <c r="A11" s="163" t="s">
        <v>91</v>
      </c>
      <c r="B11" s="192">
        <v>6.74</v>
      </c>
    </row>
    <row r="12" spans="1:7" s="55" customFormat="1" ht="25.5" customHeight="1">
      <c r="A12" s="163" t="s">
        <v>84</v>
      </c>
      <c r="B12" s="192">
        <v>6.84</v>
      </c>
    </row>
    <row r="13" spans="1:7" s="55" customFormat="1" ht="25.5" customHeight="1">
      <c r="A13" s="174" t="s">
        <v>97</v>
      </c>
      <c r="B13" s="193">
        <v>6.88</v>
      </c>
    </row>
    <row r="14" spans="1:7" s="55" customFormat="1" ht="35.25" customHeight="1">
      <c r="A14" s="61" t="s">
        <v>9</v>
      </c>
      <c r="B14" s="194">
        <f>SUM(B6:B13)/8</f>
        <v>6.8112500000000002</v>
      </c>
    </row>
  </sheetData>
  <mergeCells count="2">
    <mergeCell ref="A1:B1"/>
    <mergeCell ref="A3:B3"/>
  </mergeCells>
  <pageMargins left="0.70866141732283472" right="0.70866141732283472" top="0.39370078740157483" bottom="0.74803149606299213" header="0.31496062992125984" footer="0.31496062992125984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C13" sqref="C13"/>
    </sheetView>
  </sheetViews>
  <sheetFormatPr defaultRowHeight="25.5" customHeight="1"/>
  <cols>
    <col min="1" max="1" width="62.375" style="1" customWidth="1"/>
    <col min="2" max="2" width="19.625" style="1" customWidth="1"/>
    <col min="3" max="16384" width="9" style="1"/>
  </cols>
  <sheetData>
    <row r="1" spans="1:7" s="146" customFormat="1" ht="26.25" customHeight="1">
      <c r="A1" s="252" t="s">
        <v>115</v>
      </c>
      <c r="B1" s="252"/>
      <c r="C1" s="188"/>
      <c r="D1" s="188"/>
      <c r="G1" s="157"/>
    </row>
    <row r="2" spans="1:7" s="55" customFormat="1" ht="32.25" customHeight="1">
      <c r="A2" s="255" t="s">
        <v>100</v>
      </c>
      <c r="B2" s="255"/>
    </row>
    <row r="3" spans="1:7" s="55" customFormat="1" ht="30" customHeight="1">
      <c r="A3" s="55" t="s">
        <v>94</v>
      </c>
    </row>
    <row r="4" spans="1:7" s="190" customFormat="1" ht="50.25" customHeight="1">
      <c r="A4" s="197" t="s">
        <v>78</v>
      </c>
      <c r="B4" s="198" t="s">
        <v>98</v>
      </c>
    </row>
    <row r="5" spans="1:7" s="55" customFormat="1" ht="25.5" customHeight="1">
      <c r="A5" s="199" t="s">
        <v>92</v>
      </c>
      <c r="B5" s="201">
        <v>6.75</v>
      </c>
    </row>
    <row r="6" spans="1:7" s="55" customFormat="1" ht="25.5" customHeight="1">
      <c r="A6" s="200" t="s">
        <v>80</v>
      </c>
      <c r="B6" s="192">
        <v>6.7</v>
      </c>
    </row>
    <row r="7" spans="1:7" s="55" customFormat="1" ht="25.5" customHeight="1">
      <c r="A7" s="200" t="s">
        <v>95</v>
      </c>
      <c r="B7" s="192">
        <v>6.58</v>
      </c>
    </row>
    <row r="8" spans="1:7" s="55" customFormat="1" ht="25.5" customHeight="1">
      <c r="A8" s="200" t="s">
        <v>96</v>
      </c>
      <c r="B8" s="192">
        <v>6.55</v>
      </c>
    </row>
    <row r="9" spans="1:7" s="55" customFormat="1" ht="25.5" customHeight="1">
      <c r="A9" s="163" t="s">
        <v>83</v>
      </c>
      <c r="B9" s="192">
        <v>6.5</v>
      </c>
    </row>
    <row r="10" spans="1:7" s="55" customFormat="1" ht="25.5" customHeight="1">
      <c r="A10" s="163" t="s">
        <v>91</v>
      </c>
      <c r="B10" s="192">
        <v>6.46</v>
      </c>
    </row>
    <row r="11" spans="1:7" s="55" customFormat="1" ht="25.5" customHeight="1">
      <c r="A11" s="163" t="s">
        <v>84</v>
      </c>
      <c r="B11" s="192">
        <v>6.51</v>
      </c>
    </row>
    <row r="12" spans="1:7" s="55" customFormat="1" ht="25.5" customHeight="1">
      <c r="A12" s="174" t="s">
        <v>97</v>
      </c>
      <c r="B12" s="193">
        <v>6.51</v>
      </c>
    </row>
    <row r="13" spans="1:7" s="55" customFormat="1" ht="28.5" customHeight="1">
      <c r="A13" s="61" t="s">
        <v>9</v>
      </c>
      <c r="B13" s="194">
        <f>SUM(B5:B12)/8</f>
        <v>6.5699999999999994</v>
      </c>
    </row>
    <row r="14" spans="1:7" s="55" customFormat="1" ht="25.5" customHeight="1">
      <c r="A14" s="59"/>
      <c r="B14" s="59"/>
    </row>
    <row r="15" spans="1:7" s="55" customFormat="1" ht="25.5" customHeight="1"/>
  </sheetData>
  <mergeCells count="2">
    <mergeCell ref="A2:B2"/>
    <mergeCell ref="A1:B1"/>
  </mergeCells>
  <pageMargins left="0.70866141732283472" right="0.70866141732283472" top="0.39370078740157483" bottom="0.74803149606299213" header="0.31496062992125984" footer="0.31496062992125984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58"/>
  <sheetViews>
    <sheetView workbookViewId="0">
      <selection activeCell="A4" sqref="A4"/>
    </sheetView>
  </sheetViews>
  <sheetFormatPr defaultRowHeight="25.5" customHeight="1"/>
  <cols>
    <col min="1" max="1" width="63.625" style="1" customWidth="1"/>
    <col min="2" max="2" width="19.625" style="1" customWidth="1"/>
    <col min="3" max="16384" width="9" style="1"/>
  </cols>
  <sheetData>
    <row r="1" spans="1:7" s="146" customFormat="1" ht="30" customHeight="1">
      <c r="A1" s="252" t="s">
        <v>116</v>
      </c>
      <c r="B1" s="252"/>
      <c r="C1" s="188"/>
      <c r="D1" s="188"/>
      <c r="G1" s="157"/>
    </row>
    <row r="2" spans="1:7" s="55" customFormat="1" ht="30.75" customHeight="1">
      <c r="A2" s="255" t="s">
        <v>131</v>
      </c>
      <c r="B2" s="255"/>
    </row>
    <row r="3" spans="1:7" s="55" customFormat="1" ht="28.5" customHeight="1">
      <c r="A3" s="55" t="s">
        <v>94</v>
      </c>
    </row>
    <row r="4" spans="1:7" s="190" customFormat="1" ht="50.25" customHeight="1">
      <c r="A4" s="154" t="s">
        <v>78</v>
      </c>
      <c r="B4" s="189" t="s">
        <v>98</v>
      </c>
    </row>
    <row r="5" spans="1:7" s="55" customFormat="1" ht="25.5" customHeight="1">
      <c r="A5" s="159" t="s">
        <v>92</v>
      </c>
      <c r="B5" s="201">
        <v>6.57</v>
      </c>
    </row>
    <row r="6" spans="1:7" s="55" customFormat="1" ht="25.5" customHeight="1">
      <c r="A6" s="163" t="s">
        <v>80</v>
      </c>
      <c r="B6" s="192">
        <v>6.34</v>
      </c>
    </row>
    <row r="7" spans="1:7" s="55" customFormat="1" ht="25.5" customHeight="1">
      <c r="A7" s="163" t="s">
        <v>95</v>
      </c>
      <c r="B7" s="192">
        <v>6.45</v>
      </c>
    </row>
    <row r="8" spans="1:7" s="55" customFormat="1" ht="25.5" customHeight="1">
      <c r="A8" s="163" t="s">
        <v>96</v>
      </c>
      <c r="B8" s="192">
        <v>6.55</v>
      </c>
    </row>
    <row r="9" spans="1:7" s="55" customFormat="1" ht="25.5" customHeight="1">
      <c r="A9" s="163" t="s">
        <v>83</v>
      </c>
      <c r="B9" s="192">
        <v>6.35</v>
      </c>
    </row>
    <row r="10" spans="1:7" s="55" customFormat="1" ht="25.5" customHeight="1">
      <c r="A10" s="163" t="s">
        <v>91</v>
      </c>
      <c r="B10" s="192">
        <v>6.45</v>
      </c>
    </row>
    <row r="11" spans="1:7" s="55" customFormat="1" ht="25.5" customHeight="1">
      <c r="A11" s="163" t="s">
        <v>84</v>
      </c>
      <c r="B11" s="192">
        <v>6.39</v>
      </c>
    </row>
    <row r="12" spans="1:7" s="55" customFormat="1" ht="25.5" customHeight="1">
      <c r="A12" s="174" t="s">
        <v>97</v>
      </c>
      <c r="B12" s="193">
        <v>6.42</v>
      </c>
    </row>
    <row r="13" spans="1:7" s="55" customFormat="1" ht="26.25" customHeight="1">
      <c r="A13" s="61" t="s">
        <v>9</v>
      </c>
      <c r="B13" s="194">
        <f>SUM(B5:B12)/8</f>
        <v>6.44</v>
      </c>
    </row>
    <row r="14" spans="1:7" s="55" customFormat="1" ht="22.5" customHeight="1">
      <c r="A14" s="241"/>
      <c r="B14" s="242"/>
    </row>
    <row r="15" spans="1:7" s="55" customFormat="1" ht="25.5" customHeight="1">
      <c r="A15" s="257" t="s">
        <v>101</v>
      </c>
      <c r="B15" s="257"/>
    </row>
    <row r="16" spans="1:7" s="55" customFormat="1" ht="24" customHeight="1">
      <c r="A16" s="55" t="s">
        <v>193</v>
      </c>
    </row>
    <row r="17" spans="1:3" s="55" customFormat="1" ht="25.5" customHeight="1">
      <c r="A17" s="55" t="s">
        <v>195</v>
      </c>
    </row>
    <row r="18" spans="1:3" s="55" customFormat="1" ht="25.5" customHeight="1">
      <c r="A18" s="55" t="s">
        <v>196</v>
      </c>
    </row>
    <row r="19" spans="1:3" s="55" customFormat="1" ht="25.5" customHeight="1">
      <c r="A19" s="55" t="s">
        <v>194</v>
      </c>
    </row>
    <row r="20" spans="1:3" s="55" customFormat="1" ht="25.5" customHeight="1"/>
    <row r="21" spans="1:3" s="55" customFormat="1" ht="25.5" customHeight="1"/>
    <row r="22" spans="1:3" s="55" customFormat="1" ht="25.5" customHeight="1"/>
    <row r="23" spans="1:3" s="55" customFormat="1" ht="25.5" customHeight="1"/>
    <row r="24" spans="1:3" s="55" customFormat="1" ht="21" customHeight="1">
      <c r="A24" s="258"/>
      <c r="B24" s="258"/>
      <c r="C24" s="258"/>
    </row>
    <row r="25" spans="1:3" s="55" customFormat="1" ht="21.75" customHeight="1">
      <c r="A25" s="256" t="s">
        <v>157</v>
      </c>
      <c r="B25" s="256"/>
      <c r="C25" s="256"/>
    </row>
    <row r="26" spans="1:3" s="202" customFormat="1" ht="25.5" customHeight="1">
      <c r="A26" s="202" t="s">
        <v>128</v>
      </c>
    </row>
    <row r="27" spans="1:3" s="202" customFormat="1" ht="25.5" customHeight="1">
      <c r="A27" s="202" t="s">
        <v>129</v>
      </c>
    </row>
    <row r="28" spans="1:3" s="55" customFormat="1" ht="25.5" customHeight="1">
      <c r="A28" s="202"/>
    </row>
    <row r="29" spans="1:3" s="55" customFormat="1" ht="25.5" customHeight="1">
      <c r="A29" s="202"/>
    </row>
    <row r="30" spans="1:3" ht="25.5" customHeight="1">
      <c r="A30" s="1" t="s">
        <v>102</v>
      </c>
    </row>
    <row r="58" ht="33.75" customHeight="1"/>
  </sheetData>
  <mergeCells count="5">
    <mergeCell ref="A25:C25"/>
    <mergeCell ref="A1:B1"/>
    <mergeCell ref="A2:B2"/>
    <mergeCell ref="A15:B15"/>
    <mergeCell ref="A24:C24"/>
  </mergeCells>
  <pageMargins left="0.70866141732283472" right="0.35433070866141736" top="0.47244094488188981" bottom="0.15748031496062992" header="0.31496062992125984" footer="0.31496062992125984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59"/>
  <sheetViews>
    <sheetView topLeftCell="A13" workbookViewId="0">
      <selection activeCell="A9" sqref="A9"/>
    </sheetView>
  </sheetViews>
  <sheetFormatPr defaultRowHeight="25.5" customHeight="1"/>
  <cols>
    <col min="1" max="1" width="63.625" style="1" customWidth="1"/>
    <col min="2" max="2" width="19.625" style="1" customWidth="1"/>
    <col min="3" max="16384" width="9" style="1"/>
  </cols>
  <sheetData>
    <row r="1" spans="1:7" s="146" customFormat="1" ht="18" customHeight="1">
      <c r="A1" s="252" t="s">
        <v>116</v>
      </c>
      <c r="B1" s="252"/>
      <c r="C1" s="188"/>
      <c r="D1" s="188"/>
      <c r="G1" s="157"/>
    </row>
    <row r="2" spans="1:7" s="55" customFormat="1" ht="30.75" customHeight="1">
      <c r="A2" s="255" t="s">
        <v>131</v>
      </c>
      <c r="B2" s="255"/>
    </row>
    <row r="3" spans="1:7" s="55" customFormat="1" ht="28.5" customHeight="1">
      <c r="A3" s="55" t="s">
        <v>94</v>
      </c>
    </row>
    <row r="4" spans="1:7" s="190" customFormat="1" ht="50.25" customHeight="1">
      <c r="A4" s="213" t="s">
        <v>78</v>
      </c>
      <c r="B4" s="189" t="s">
        <v>98</v>
      </c>
    </row>
    <row r="5" spans="1:7" s="55" customFormat="1" ht="25.5" customHeight="1">
      <c r="A5" s="159" t="s">
        <v>92</v>
      </c>
      <c r="B5" s="201">
        <v>6.57</v>
      </c>
    </row>
    <row r="6" spans="1:7" s="55" customFormat="1" ht="25.5" customHeight="1">
      <c r="A6" s="163" t="s">
        <v>80</v>
      </c>
      <c r="B6" s="192">
        <v>6.34</v>
      </c>
    </row>
    <row r="7" spans="1:7" s="55" customFormat="1" ht="25.5" customHeight="1">
      <c r="A7" s="163" t="s">
        <v>95</v>
      </c>
      <c r="B7" s="192">
        <v>6.45</v>
      </c>
    </row>
    <row r="8" spans="1:7" s="55" customFormat="1" ht="25.5" customHeight="1">
      <c r="A8" s="163" t="s">
        <v>96</v>
      </c>
      <c r="B8" s="192">
        <v>6.55</v>
      </c>
    </row>
    <row r="9" spans="1:7" s="55" customFormat="1" ht="25.5" customHeight="1">
      <c r="A9" s="163" t="s">
        <v>83</v>
      </c>
      <c r="B9" s="192">
        <v>6.35</v>
      </c>
    </row>
    <row r="10" spans="1:7" s="55" customFormat="1" ht="25.5" customHeight="1">
      <c r="A10" s="163" t="s">
        <v>91</v>
      </c>
      <c r="B10" s="192">
        <v>6.45</v>
      </c>
    </row>
    <row r="11" spans="1:7" s="55" customFormat="1" ht="25.5" customHeight="1">
      <c r="A11" s="163" t="s">
        <v>84</v>
      </c>
      <c r="B11" s="192">
        <v>6.39</v>
      </c>
    </row>
    <row r="12" spans="1:7" s="55" customFormat="1" ht="25.5" customHeight="1">
      <c r="A12" s="174" t="s">
        <v>97</v>
      </c>
      <c r="B12" s="193">
        <v>6.42</v>
      </c>
    </row>
    <row r="13" spans="1:7" s="55" customFormat="1" ht="26.25" customHeight="1">
      <c r="A13" s="212" t="s">
        <v>9</v>
      </c>
      <c r="B13" s="194">
        <f>SUM(B5:B12)/8</f>
        <v>6.44</v>
      </c>
    </row>
    <row r="14" spans="1:7" s="55" customFormat="1" ht="25.5" customHeight="1">
      <c r="A14" s="257" t="s">
        <v>101</v>
      </c>
      <c r="B14" s="257"/>
    </row>
    <row r="15" spans="1:7" s="55" customFormat="1" ht="24" customHeight="1">
      <c r="A15" s="55" t="s">
        <v>160</v>
      </c>
    </row>
    <row r="16" spans="1:7" s="55" customFormat="1" ht="25.5" customHeight="1">
      <c r="A16" s="55" t="s">
        <v>163</v>
      </c>
    </row>
    <row r="17" spans="1:3" s="55" customFormat="1" ht="25.5" customHeight="1">
      <c r="A17" s="55" t="s">
        <v>164</v>
      </c>
    </row>
    <row r="18" spans="1:3" s="55" customFormat="1" ht="25.5" customHeight="1">
      <c r="A18" s="55" t="s">
        <v>165</v>
      </c>
    </row>
    <row r="19" spans="1:3" s="55" customFormat="1" ht="25.5" customHeight="1">
      <c r="A19" s="55" t="s">
        <v>161</v>
      </c>
    </row>
    <row r="20" spans="1:3" s="55" customFormat="1" ht="25.5" customHeight="1">
      <c r="A20" s="55" t="s">
        <v>165</v>
      </c>
    </row>
    <row r="21" spans="1:3" s="55" customFormat="1" ht="25.5" customHeight="1">
      <c r="A21" s="55" t="s">
        <v>162</v>
      </c>
    </row>
    <row r="22" spans="1:3" s="55" customFormat="1" ht="25.5" customHeight="1">
      <c r="A22" s="55" t="s">
        <v>165</v>
      </c>
    </row>
    <row r="23" spans="1:3" s="55" customFormat="1" ht="24" customHeight="1">
      <c r="A23" s="55" t="s">
        <v>166</v>
      </c>
    </row>
    <row r="24" spans="1:3" s="55" customFormat="1" ht="25.5" customHeight="1">
      <c r="A24" s="55" t="s">
        <v>165</v>
      </c>
    </row>
    <row r="25" spans="1:3" s="55" customFormat="1" ht="30.75" customHeight="1"/>
    <row r="26" spans="1:3" s="55" customFormat="1" ht="21.75" customHeight="1">
      <c r="A26" s="256" t="s">
        <v>157</v>
      </c>
      <c r="B26" s="256"/>
      <c r="C26" s="256"/>
    </row>
    <row r="27" spans="1:3" s="202" customFormat="1" ht="25.5" customHeight="1">
      <c r="A27" s="202" t="s">
        <v>128</v>
      </c>
    </row>
    <row r="28" spans="1:3" s="202" customFormat="1" ht="25.5" customHeight="1">
      <c r="A28" s="202" t="s">
        <v>129</v>
      </c>
    </row>
    <row r="29" spans="1:3" s="55" customFormat="1" ht="25.5" customHeight="1">
      <c r="A29" s="202"/>
    </row>
    <row r="30" spans="1:3" s="55" customFormat="1" ht="25.5" customHeight="1">
      <c r="A30" s="202"/>
    </row>
    <row r="31" spans="1:3" ht="25.5" customHeight="1">
      <c r="A31" s="1" t="s">
        <v>102</v>
      </c>
    </row>
    <row r="59" ht="33.75" customHeight="1"/>
  </sheetData>
  <mergeCells count="4">
    <mergeCell ref="A1:B1"/>
    <mergeCell ref="A2:B2"/>
    <mergeCell ref="A14:B14"/>
    <mergeCell ref="A26:C26"/>
  </mergeCells>
  <pageMargins left="0.70866141732283472" right="0.35433070866141736" top="0.47244094488188981" bottom="0.15748031496062992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ข้อ3-4</vt:lpstr>
      <vt:lpstr>ข้อ 5</vt:lpstr>
      <vt:lpstr>ข้อ 6</vt:lpstr>
      <vt:lpstr>ข้อ 7</vt:lpstr>
      <vt:lpstr>ส่วนที่ 4</vt:lpstr>
      <vt:lpstr>ผดนง_ยุทธศาสตร์</vt:lpstr>
      <vt:lpstr>ส่วนที่3</vt:lpstr>
      <vt:lpstr>ยธ_ศก</vt:lpstr>
      <vt:lpstr>ยธ_ชุมชน</vt:lpstr>
      <vt:lpstr>ยธ_ทรัพล้อม</vt:lpstr>
      <vt:lpstr>ยธ_MGT</vt:lpstr>
      <vt:lpstr>ยธ_(2)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cp:lastPrinted>2014-11-13T04:14:48Z</cp:lastPrinted>
  <dcterms:created xsi:type="dcterms:W3CDTF">2012-11-07T07:49:12Z</dcterms:created>
  <dcterms:modified xsi:type="dcterms:W3CDTF">2014-11-24T04:40:31Z</dcterms:modified>
</cp:coreProperties>
</file>