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 tabRatio="772" activeTab="9"/>
  </bookViews>
  <sheets>
    <sheet name="ข้อ3-4" sheetId="1" r:id="rId1"/>
    <sheet name="ข้อ 5" sheetId="2" r:id="rId2"/>
    <sheet name="ข้อ 6" sheetId="3" r:id="rId3"/>
    <sheet name="ข้อ 7" sheetId="4" r:id="rId4"/>
    <sheet name="ส่วนที่ 4" sheetId="6" r:id="rId5"/>
    <sheet name="ผดนง_ยุทธศาสตร์" sheetId="5" r:id="rId6"/>
    <sheet name="ส่วนที่3" sheetId="7" r:id="rId7"/>
    <sheet name="ยธ_ศก" sheetId="8" r:id="rId8"/>
    <sheet name="ยธ_ชุมชน" sheetId="12" r:id="rId9"/>
    <sheet name="ยธ_ทรัพล้อม" sheetId="10" r:id="rId10"/>
    <sheet name="ยธ_MGT" sheetId="11" r:id="rId11"/>
  </sheets>
  <calcPr calcId="124519"/>
</workbook>
</file>

<file path=xl/calcChain.xml><?xml version="1.0" encoding="utf-8"?>
<calcChain xmlns="http://schemas.openxmlformats.org/spreadsheetml/2006/main">
  <c r="B14" i="12"/>
  <c r="F47" i="2"/>
  <c r="L83"/>
  <c r="B66"/>
  <c r="F66" s="1"/>
  <c r="B13" i="11"/>
  <c r="B13" i="10"/>
  <c r="B14" i="8"/>
  <c r="D14" i="7"/>
  <c r="C14"/>
  <c r="B14"/>
  <c r="C31" i="5"/>
  <c r="B31"/>
  <c r="F32" i="4"/>
  <c r="F31"/>
  <c r="F55" i="3"/>
  <c r="F54"/>
  <c r="F44"/>
  <c r="D57"/>
  <c r="F46"/>
  <c r="F41"/>
  <c r="C81" i="2"/>
  <c r="C80"/>
  <c r="B76"/>
  <c r="C76" s="1"/>
  <c r="C72"/>
  <c r="C71"/>
  <c r="C70"/>
  <c r="B67"/>
  <c r="M83"/>
  <c r="J83"/>
  <c r="K83" s="1"/>
  <c r="H83"/>
  <c r="I83" s="1"/>
  <c r="D83"/>
  <c r="E83" s="1"/>
  <c r="I81"/>
  <c r="G81"/>
  <c r="E81"/>
  <c r="I80"/>
  <c r="E80"/>
  <c r="I76"/>
  <c r="G76"/>
  <c r="E76"/>
  <c r="I73"/>
  <c r="E73"/>
  <c r="C73"/>
  <c r="I72"/>
  <c r="G72"/>
  <c r="E72"/>
  <c r="I71"/>
  <c r="G71"/>
  <c r="E71"/>
  <c r="I70"/>
  <c r="G70"/>
  <c r="E70"/>
  <c r="I67"/>
  <c r="G67"/>
  <c r="E67"/>
  <c r="C67"/>
  <c r="I66"/>
  <c r="E66"/>
  <c r="I65"/>
  <c r="G65"/>
  <c r="E65"/>
  <c r="C65"/>
  <c r="M57"/>
  <c r="J57"/>
  <c r="H57"/>
  <c r="D57"/>
  <c r="I55"/>
  <c r="E55"/>
  <c r="C55"/>
  <c r="I54"/>
  <c r="E54"/>
  <c r="I50"/>
  <c r="G50"/>
  <c r="E50"/>
  <c r="C50"/>
  <c r="I47"/>
  <c r="E47"/>
  <c r="C47"/>
  <c r="I46"/>
  <c r="G46"/>
  <c r="E46"/>
  <c r="C46"/>
  <c r="I45"/>
  <c r="G45"/>
  <c r="E45"/>
  <c r="C45"/>
  <c r="I44"/>
  <c r="G44"/>
  <c r="E44"/>
  <c r="C44"/>
  <c r="I41"/>
  <c r="G41"/>
  <c r="E41"/>
  <c r="C41"/>
  <c r="I40"/>
  <c r="E40"/>
  <c r="C40"/>
  <c r="I39"/>
  <c r="G39"/>
  <c r="E39"/>
  <c r="C39"/>
  <c r="I60" i="1"/>
  <c r="F12" i="4"/>
  <c r="F9"/>
  <c r="F8"/>
  <c r="E14"/>
  <c r="F14" i="3"/>
  <c r="F22"/>
  <c r="F21"/>
  <c r="B11"/>
  <c r="F11" s="1"/>
  <c r="F8"/>
  <c r="F7"/>
  <c r="D24"/>
  <c r="M24" i="2"/>
  <c r="F24"/>
  <c r="H24"/>
  <c r="B24"/>
  <c r="I22"/>
  <c r="I21"/>
  <c r="G22"/>
  <c r="C22"/>
  <c r="C21"/>
  <c r="I17"/>
  <c r="G17"/>
  <c r="E17"/>
  <c r="I12"/>
  <c r="I13"/>
  <c r="I14"/>
  <c r="I11"/>
  <c r="G12"/>
  <c r="G13"/>
  <c r="G14"/>
  <c r="G11"/>
  <c r="E12"/>
  <c r="E13"/>
  <c r="E14"/>
  <c r="C12"/>
  <c r="C13"/>
  <c r="C14"/>
  <c r="C11"/>
  <c r="I7"/>
  <c r="I8"/>
  <c r="I6"/>
  <c r="G7"/>
  <c r="G8"/>
  <c r="G6"/>
  <c r="E7"/>
  <c r="E8"/>
  <c r="E6"/>
  <c r="C8"/>
  <c r="C7"/>
  <c r="C6"/>
  <c r="F62" i="1"/>
  <c r="D62"/>
  <c r="B62"/>
  <c r="G62"/>
  <c r="E62"/>
  <c r="C62"/>
  <c r="H35"/>
  <c r="I35"/>
  <c r="D35"/>
  <c r="E35"/>
  <c r="F35"/>
  <c r="G35"/>
  <c r="C35"/>
  <c r="B35"/>
  <c r="C66" i="2" l="1"/>
  <c r="E45" i="4"/>
  <c r="F83" i="2"/>
  <c r="G83" s="1"/>
  <c r="G66"/>
  <c r="B83"/>
  <c r="C83" s="1"/>
  <c r="B24" i="3"/>
  <c r="F45"/>
  <c r="F47"/>
  <c r="F57"/>
  <c r="G46" s="1"/>
  <c r="F7" i="4"/>
  <c r="F14" s="1"/>
  <c r="F30"/>
  <c r="F45" s="1"/>
  <c r="B57" i="3"/>
  <c r="C45" s="1"/>
  <c r="F12"/>
  <c r="F13"/>
  <c r="I62" i="1"/>
  <c r="H60"/>
  <c r="H62" s="1"/>
  <c r="F24" i="3" l="1"/>
  <c r="G21" s="1"/>
  <c r="G40"/>
  <c r="C55"/>
  <c r="G45"/>
  <c r="G44"/>
  <c r="E44" s="1"/>
  <c r="C44"/>
  <c r="C46"/>
  <c r="C47"/>
  <c r="C40"/>
  <c r="E45"/>
  <c r="G54"/>
  <c r="E54" s="1"/>
  <c r="G55"/>
  <c r="E55" s="1"/>
  <c r="G47"/>
  <c r="E47" s="1"/>
  <c r="G39"/>
  <c r="G41"/>
  <c r="E46"/>
  <c r="E57" l="1"/>
  <c r="G8"/>
  <c r="E24"/>
  <c r="G17"/>
  <c r="C24"/>
  <c r="C12" s="1"/>
  <c r="G12"/>
  <c r="E12" s="1"/>
  <c r="G22"/>
  <c r="E22" s="1"/>
  <c r="E21"/>
  <c r="G11"/>
  <c r="E11" s="1"/>
  <c r="G13"/>
  <c r="E13" s="1"/>
  <c r="G7"/>
  <c r="E7" s="1"/>
  <c r="G6"/>
  <c r="G14"/>
  <c r="E14" s="1"/>
  <c r="C11" l="1"/>
  <c r="C13"/>
  <c r="C22"/>
  <c r="C14"/>
  <c r="C7"/>
  <c r="C21"/>
  <c r="C54"/>
  <c r="G24" i="2"/>
  <c r="I24"/>
  <c r="C24"/>
  <c r="E24"/>
  <c r="C57"/>
  <c r="E57"/>
  <c r="K57"/>
  <c r="I57"/>
  <c r="K24"/>
  <c r="K54"/>
  <c r="C54"/>
  <c r="E51"/>
  <c r="G51"/>
  <c r="E18"/>
  <c r="G18"/>
  <c r="K73"/>
  <c r="K17"/>
  <c r="K51"/>
  <c r="L51"/>
  <c r="I51"/>
  <c r="B51"/>
  <c r="K44"/>
  <c r="K39"/>
  <c r="K71"/>
  <c r="K46"/>
  <c r="K12"/>
  <c r="K70"/>
  <c r="K76"/>
  <c r="K47"/>
  <c r="K77"/>
  <c r="K67"/>
  <c r="K72"/>
  <c r="K7"/>
  <c r="K14"/>
  <c r="K50"/>
  <c r="K11"/>
  <c r="D11"/>
  <c r="E11"/>
  <c r="K41"/>
  <c r="K13"/>
  <c r="K81"/>
  <c r="K21"/>
  <c r="K45"/>
  <c r="K66"/>
  <c r="K55"/>
  <c r="K22"/>
  <c r="K6"/>
  <c r="K8"/>
  <c r="K80"/>
  <c r="K40"/>
  <c r="K65"/>
  <c r="L18"/>
  <c r="M18"/>
  <c r="I18"/>
  <c r="J18"/>
  <c r="K18"/>
</calcChain>
</file>

<file path=xl/sharedStrings.xml><?xml version="1.0" encoding="utf-8"?>
<sst xmlns="http://schemas.openxmlformats.org/spreadsheetml/2006/main" count="469" uniqueCount="166">
  <si>
    <t>แบบที่ 2 แบบติดตามผลการดำเนินงานขององค์กรปกครองส่วนท้องถื่นราย 6 เดือน</t>
  </si>
  <si>
    <t>ทุก ๆ 6 เดือน เริ่มตั้งแต่สิ้นสุดการดำเนินงานทุก 6 เดือน (ครึ่งปีแรก)</t>
  </si>
  <si>
    <t xml:space="preserve">        ครั้งที่ 2 ตั้งแต่สิ้นสุดการดำเนินงานในเดือนกันยายน (เมษายน - กันยายน)  (ครึ่งปีหลัง)</t>
  </si>
  <si>
    <r>
      <rPr>
        <b/>
        <sz val="16"/>
        <color theme="1"/>
        <rFont val="TH SarabunPSK"/>
        <family val="2"/>
      </rPr>
      <t>คำชี้แจง :</t>
    </r>
    <r>
      <rPr>
        <sz val="16"/>
        <color theme="1"/>
        <rFont val="TH SarabunPSK"/>
        <family val="2"/>
      </rPr>
      <t xml:space="preserve"> แบที่ 2 เป็นแบบติดตามตนเอง โดยมีวัตถุประสงค์เพื่อติดตามผลการดำเนินงานตามแผนยุทธศาสตร์ของ</t>
    </r>
  </si>
  <si>
    <t>ส่วนที่ 1  ข้อมูลทั่วไป</t>
  </si>
  <si>
    <t xml:space="preserve">2. รายงานผลการดำเนินงานครั้งที่ </t>
  </si>
  <si>
    <t>โดยเริ่มครั้งที่ 1 ตั้งแต่สิ้นสุดการดำเนินงานในเดือนมีนาคม  (ตุลาคม - มีนาคม)      (ครึ่งปีแรก)</t>
  </si>
  <si>
    <t>ส่วนที่ 2 ผลการดำเนินงานตามแผนพัฒนา 3 ปี</t>
  </si>
  <si>
    <t>3. จำนวนโครงการและงบประมาณตามแผนพัฒนา 3 ปี</t>
  </si>
  <si>
    <t>ยุทธศาสตร์</t>
  </si>
  <si>
    <t>จำนวนโครงการ</t>
  </si>
  <si>
    <t>งบประมาณ</t>
  </si>
  <si>
    <t>รวม</t>
  </si>
  <si>
    <t>1. ยุทธศาสตร์ด้านเศรษฐกิจ</t>
  </si>
  <si>
    <t xml:space="preserve">  - พัฒนาการอาชีพ</t>
  </si>
  <si>
    <t xml:space="preserve">  - พัฒนาการอุตสาหกรรมและการโยธา</t>
  </si>
  <si>
    <t xml:space="preserve">  - พัฒนาการเกษตร</t>
  </si>
  <si>
    <t xml:space="preserve">  - พัฒนาการศึกษา</t>
  </si>
  <si>
    <t xml:space="preserve">  - พัฒนาการสาธารณสุข</t>
  </si>
  <si>
    <t xml:space="preserve">  - พัฒนาบริหารจัดการ</t>
  </si>
  <si>
    <t>2. ยุทธศาสตร์การบริการชุมชนและสังคม</t>
  </si>
  <si>
    <t xml:space="preserve">  - พัฒนาการสร้างความเข้มแข็งของชุมชน</t>
  </si>
  <si>
    <t xml:space="preserve">  - พัฒนาการศาสนาวัฒนธรรมและนันทนาการ</t>
  </si>
  <si>
    <t>3. ยุทธศาสตร์ด้านสิ่งแวดล้อมและทรัพยากรฯ</t>
  </si>
  <si>
    <t xml:space="preserve">  - พัฒนาด้านเคหะและชุมชน</t>
  </si>
  <si>
    <t>4. ยุทธศาสตร์การบริการจัดการองค์กร</t>
  </si>
  <si>
    <t xml:space="preserve">  - พัฒนาบุคลากร</t>
  </si>
  <si>
    <t xml:space="preserve">  - พัฒนาการบริหารจัดการ</t>
  </si>
  <si>
    <t>ปี</t>
  </si>
  <si>
    <t>4. จำนวนโครงการตามแผนยุทธศาสตร์การพัฒนาจังหวัดนครศรีธรรมราช</t>
  </si>
  <si>
    <t xml:space="preserve">1. พัฒนาระบบและเครือข่ายการเรียนรู้ </t>
  </si>
  <si>
    <t>ส่งเสริมการจัดสร้างชุมชนตันแบบตามแนวปรัชญา</t>
  </si>
  <si>
    <t>เศรษฐกิจพอเพียง</t>
  </si>
  <si>
    <t>2. พัฒนาการบริหารจัดการภาคเกษตร ส่งเสริม</t>
  </si>
  <si>
    <t>เศรษฐกิจชุมชนเกษตร ธุรกิจอุตสาหกรรมต่อเนื่อง</t>
  </si>
  <si>
    <t>การเกษตรบนพื้นฐานการสนับสนุนจากระบบ</t>
  </si>
  <si>
    <t>โลจิสติกส์และบริหารจัดการด้านการตลาด</t>
  </si>
  <si>
    <t>3. พัฒนาระบบบริหารจัดการท่องเที่ยว</t>
  </si>
  <si>
    <t>4. การบริหารจัดการทรัพยากรธรรมชาติสิ่งแวด</t>
  </si>
  <si>
    <t>ล้อมตลอดจนการส่งเสริมประสิทธิภาพด้านพลังงาน</t>
  </si>
  <si>
    <t>และเพิ่มสัดส่วนการใช้พลังงานทดแทน</t>
  </si>
  <si>
    <t>5. พัฒนาคน องค์กร ระบบสวัสดิการสังคม</t>
  </si>
  <si>
    <t>และความมั่นคงบนพื้นฐานการบริหารกิจการ</t>
  </si>
  <si>
    <t>บ้านเมืองที่ดี</t>
  </si>
  <si>
    <t>จำนวน</t>
  </si>
  <si>
    <t>ร้อยละ</t>
  </si>
  <si>
    <t>โครงการที่เสร็จ</t>
  </si>
  <si>
    <t>โครงการระหว่างดำเนินการ</t>
  </si>
  <si>
    <t>โครงการที่ยังไม่ได้ดำเนินการ</t>
  </si>
  <si>
    <t>โครงการที่ยกเลิก</t>
  </si>
  <si>
    <t>โครงการที่มีการเพิ่มเติม</t>
  </si>
  <si>
    <t>จำนวนโครงการทั้งหมด</t>
  </si>
  <si>
    <t xml:space="preserve">  -  พัฒนาการศาสนาวัฒนธรรมและนันทนาการ</t>
  </si>
  <si>
    <t>งบปกติ</t>
  </si>
  <si>
    <t>เงินสะสม</t>
  </si>
  <si>
    <t>จำนวนเงิน</t>
  </si>
  <si>
    <t>ส่วนที่ 3 ผลการดำเนินงานตามโครงการที่ได้รับเงินอุดหนุนเฉพาะกิจ</t>
  </si>
  <si>
    <t>โครงการ</t>
  </si>
  <si>
    <t>ดำเนินการเสร็จแล้ว</t>
  </si>
  <si>
    <t>อยู่ในระหว่างดำเนินการ</t>
  </si>
  <si>
    <t>ผลการดำเนินงาน</t>
  </si>
  <si>
    <t>ยังไม่ได้ดำเนินการ</t>
  </si>
  <si>
    <t>งบประมาณที่ได้รับ</t>
  </si>
  <si>
    <t>งบประมาณที่เบิกจ่ายไป</t>
  </si>
  <si>
    <t>หลักประกันรายได้ผู้สูงอายุ</t>
  </si>
  <si>
    <t>/</t>
  </si>
  <si>
    <t>แก้ไขปัญหายาเสพติด</t>
  </si>
  <si>
    <t>สนับสนุนสวัสดิการเบี้ยยังชีพความพิการ</t>
  </si>
  <si>
    <t>1. ชื่อองค์กรปกครองส่วนท้องถิ่น.....องค์การบริหารส่วนตำบลฉลอง.....</t>
  </si>
  <si>
    <t>(2.1) ครั้งที่ 1 ครึ่งปีแรก (ตุลาคม - มีนาคม)</t>
  </si>
  <si>
    <t>องค์กรปกครองส่วนท้องถิ่นภายใต้แผนยุทธศาสตร์ 5 ปี โดยมีกำหนดระยะเวลาในการติดตามและรายงานผลการดำเนินงาน</t>
  </si>
  <si>
    <t>แบบสรุปผลการดำเนินงานตามแผนพัฒนา 3 ปี</t>
  </si>
  <si>
    <t xml:space="preserve"> รายงานผลการดำเนินงานครั้งที่ 2 ครึ่งปีหลัง (เมษายน - กันยายน)</t>
  </si>
  <si>
    <t>ส่วนที่ 4 ปัญหาและอุปสรรคในการปฏิบัติงาน</t>
  </si>
  <si>
    <t>1. จำนวนงบประมาณไม่เพียงพอในการดำเนินงาน</t>
  </si>
  <si>
    <t>แบบประเมินผลการดำเนินงานตามแผนยุทธศาสตร์</t>
  </si>
  <si>
    <t>ส่วนที่ 1 ข้อมูลทั่วไป</t>
  </si>
  <si>
    <t>1. ชื่องค์กรปกครองส่วนท้องถิ่น ........... องค์การบริหารส่วนตำบลฉลอง.....</t>
  </si>
  <si>
    <t>3. ยุทธศาสตร์และจำนวนโครงการที่ปรากฏอยู่ในแผน และจำนวนโครงการที่ได้ปฏิบัติ</t>
  </si>
  <si>
    <t>จำนวนโครงการที่ปรากฏในแผน</t>
  </si>
  <si>
    <t>จำนวนโครงการที่ได้ปฏิบัติ</t>
  </si>
  <si>
    <t>ส่วนที่ 3 ผลการดำเนินงาน</t>
  </si>
  <si>
    <t>4. ความพึงพอใจต่อผลการดำเนินงานขององค์กรปกครองส่วนท้องถิ่นในภาพรวม</t>
  </si>
  <si>
    <t>ประเด็น</t>
  </si>
  <si>
    <t>.</t>
  </si>
  <si>
    <t>2) มีการประชาสัมพันธ์ให้ประชาชนรับรู้ข้อมูลของโครงการ / กิจกรรม</t>
  </si>
  <si>
    <t>3) มีการเปิดโอกาสให้ประชาขนแสดงความคิดเห็นในโครงการ / กิจกรรม</t>
  </si>
  <si>
    <t>4) มีการรายงานผลการดำเนินงานของโครงการ / กิจกรรมให้ประชาชนทราบ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</si>
  <si>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</si>
  <si>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</si>
  <si>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8) การแก้ไขปัญหาและการตอบสนองความต้องการของประชาชน</t>
  </si>
  <si>
    <t>9) ประโยชน์ที่ประชาชนได้รับจากการดำเนินโครงการ / กิจกรรม</t>
  </si>
  <si>
    <t>ภาพรวม</t>
  </si>
  <si>
    <t>พอใจมาก (%)</t>
  </si>
  <si>
    <t>พอใจ (%)</t>
  </si>
  <si>
    <t>ไม่พอใจ (%)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</si>
  <si>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</si>
  <si>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</si>
  <si>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5. ผลการดำเนินงานในแต่ละยุทธศาสตร์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</si>
  <si>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</si>
  <si>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</si>
  <si>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</si>
  <si>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</si>
  <si>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</si>
  <si>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</si>
  <si>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>ยุทธศาสตร์ที่ 3  ยุทธศาสตร์ด้านสิ่งแวดล้อมและทรัพยากรฯ</t>
  </si>
  <si>
    <t>สรุปข้อเสนอแนะของคณะกรรมการติดตามและประเมินผลแผนพัฒนา อบต.ฉลอง</t>
  </si>
  <si>
    <t xml:space="preserve"> </t>
  </si>
  <si>
    <t xml:space="preserve"> - 7 -</t>
  </si>
  <si>
    <t xml:space="preserve"> - 8 -</t>
  </si>
  <si>
    <t xml:space="preserve"> - 9 -</t>
  </si>
  <si>
    <t xml:space="preserve"> - 11 -</t>
  </si>
  <si>
    <t xml:space="preserve"> - 12 -</t>
  </si>
  <si>
    <t xml:space="preserve"> - 13 -</t>
  </si>
  <si>
    <t xml:space="preserve"> - 14 -</t>
  </si>
  <si>
    <t xml:space="preserve"> - 15 -</t>
  </si>
  <si>
    <t xml:space="preserve"> - 16 -</t>
  </si>
  <si>
    <t xml:space="preserve"> - 17 -</t>
  </si>
  <si>
    <t xml:space="preserve"> - 18 -</t>
  </si>
  <si>
    <t xml:space="preserve"> - 19 -</t>
  </si>
  <si>
    <t xml:space="preserve"> - 21 -</t>
  </si>
  <si>
    <t xml:space="preserve"> - 22 -</t>
  </si>
  <si>
    <t>2. การประชาสัมพันธ์ไม่ทั่วถึง ขาดช่องทางใหม่ ๆ ในการประชาสัมพันธ์</t>
  </si>
  <si>
    <t>3. ประชาชนให้ความสำคัญและมีส่วนร่วมในบางกิจกรรมน้อย</t>
  </si>
  <si>
    <t>5. ผลการดำเนินงานตามแผนพัฒนาปี 2556</t>
  </si>
  <si>
    <t>6. การเบิกจ่ายงบประมาณปี 2556</t>
  </si>
  <si>
    <t>7. โครงการที่ได้รับเงินอุดหนุนเฉพาะกิจประจำปี 2556</t>
  </si>
  <si>
    <t xml:space="preserve"> ผลการดำเนินงานตามแผนพัฒนาปี 2556 ทั้งปี</t>
  </si>
  <si>
    <t>-</t>
  </si>
  <si>
    <t>ส่นที่ 2 ยุทธศาสตร์และโครงการปี 2556</t>
  </si>
  <si>
    <t xml:space="preserve">               '-</t>
  </si>
  <si>
    <t>ค่าตอบแทนพนักงานจ้าง</t>
  </si>
  <si>
    <t>เงินเพิ่มพนักงานจ้าง</t>
  </si>
  <si>
    <t>เงินสมทบกองทุนประกันสังคม</t>
  </si>
  <si>
    <t>ส่งเสริมกลุ่มสตรีตามวิถีพอเพียง</t>
  </si>
  <si>
    <t>ครุภัณฑ์คอมพิวเตอร์ศูนย์พัฒนาเด็กเล็ก</t>
  </si>
  <si>
    <t>ค่าใช้จ่ายทางการศึกษา</t>
  </si>
  <si>
    <t>ปรับปรุงผิวจราจรถนนลาดยางสาย-</t>
  </si>
  <si>
    <t>นาพร้าว-บ้านน้ำขาว</t>
  </si>
  <si>
    <t>เงินเพิ่มฯพนักงานจ้าง</t>
  </si>
  <si>
    <t>ก่อสร้างถนน คสล.สายสามแยกบ้าน-</t>
  </si>
  <si>
    <t>สบาย-ร.ร.บ้านน้ำขาว ม.2,5 คลองลุ่ม-</t>
  </si>
  <si>
    <t>ปริก ม.6</t>
  </si>
  <si>
    <t>7. โครงการที่ได้รับเงินอุดหนุนเฉพาะกิจประจำปี 2556  ครึ่งปีหลัง (เมษายน - กันยายน)</t>
  </si>
  <si>
    <t>ทุนการศึกษาศูนย์พัฒนาเด็กเล็ก</t>
  </si>
  <si>
    <t xml:space="preserve">                                                                </t>
  </si>
  <si>
    <t>ยุทธศาสตร์ที่ 2  ยุทธศาสตร์ด้านการบริการชุมชนและสังคม</t>
  </si>
  <si>
    <t>2. วัน/เดือน/ปี ที่รายงาน        พฤศจิกายน  2556</t>
  </si>
  <si>
    <t xml:space="preserve">   </t>
  </si>
  <si>
    <t xml:space="preserve"> - 20 -</t>
  </si>
  <si>
    <t>มิใช่มองแต่ด้านโครงสร้างพื้นฐาน</t>
  </si>
  <si>
    <t>การอาชีพและมีที่ให้วางจำหน่ายผลิตภัณฑ์ชุมชน</t>
  </si>
  <si>
    <t>สนับสนุนหน่วยงานอื่นก็ได้</t>
  </si>
  <si>
    <t>ร่วมประชุมของแต่ละหมู่บ้าน</t>
  </si>
  <si>
    <t xml:space="preserve">                                                                                          ประธานคณะกรรมการติดตามและประเมินผล</t>
  </si>
  <si>
    <t xml:space="preserve">                                                                                            แผนพัฒนาองค์การบริหารส่วนตำบลฉลอง</t>
  </si>
  <si>
    <t xml:space="preserve">                                                                                      (นายจรุงศักดิ์  เกลี้ยงขำ)</t>
  </si>
  <si>
    <t xml:space="preserve">       1. อยากให้มีการส่งเสริมกลุ่มอาชีพที่เป็นรูปธรรม มีการต่อยอด มีการอบรมให้มีความรู้อย่างต่อเนื่อง</t>
  </si>
  <si>
    <t xml:space="preserve">       2. ในขั้นตอนการจัดทำแผนควรให้สมาชิก อบต., ผู้นำชุมชนชี้แจงชาวบ้านให้จัดทำแผนโดยครอบคลุมทุกๆ ด้าน </t>
  </si>
  <si>
    <t xml:space="preserve">       3. อยากให้มีการนำผลิตภัณฑ์ของชุมชนมาร่วมวางขายในงานประเพณี กิจกรรมต่างๆ ของตำบลฉลอง เพื่อส่งเสริม</t>
  </si>
  <si>
    <t xml:space="preserve">       4. อยากให้มีโครงการพัฒนาศักยภาพผู้สูงอายุ โดยมีการนำผู้สูงอายุไปสถานที่สำคัญ ซึ่งงบประมาณสามารถขอรับการ</t>
  </si>
  <si>
    <t xml:space="preserve">       5. ควรปรับเปลี่ยนรูปแบบการสำรวจความพึงพอใจของประชาชนให้กะทัดรัด เข้าใจง่ายกว่านี้และให้สำรวจโดยการเข้า</t>
  </si>
  <si>
    <t xml:space="preserve">       6. เพิ่มช่องทางการประชาสัมพันธ์ผลการดำเนินงานของ อบต.ให้ทั่วถึงมากขึ้น</t>
  </si>
  <si>
    <t xml:space="preserve"> - 10 -</t>
  </si>
  <si>
    <t>ยุทธศาสตร์ที่ 4  ยุทธศาสตร์การบริหารจัดการองค์กร</t>
  </si>
  <si>
    <t>4. ยุทธศาสตร์การบริหารจัดการองค์กร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</si>
</sst>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6"/>
      <color theme="1"/>
      <name val="Calibri"/>
      <family val="2"/>
    </font>
    <font>
      <sz val="10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ahoma"/>
      <family val="2"/>
      <scheme val="minor"/>
    </font>
    <font>
      <sz val="16"/>
      <color theme="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187" fontId="2" fillId="0" borderId="0" xfId="1" applyNumberFormat="1" applyFont="1"/>
    <xf numFmtId="187" fontId="2" fillId="0" borderId="1" xfId="1" applyNumberFormat="1" applyFont="1" applyBorder="1"/>
    <xf numFmtId="187" fontId="6" fillId="0" borderId="0" xfId="1" applyNumberFormat="1" applyFont="1"/>
    <xf numFmtId="187" fontId="6" fillId="0" borderId="0" xfId="0" applyNumberFormat="1" applyFont="1"/>
    <xf numFmtId="43" fontId="2" fillId="0" borderId="0" xfId="1" applyFont="1"/>
    <xf numFmtId="0" fontId="6" fillId="0" borderId="2" xfId="0" applyFont="1" applyBorder="1"/>
    <xf numFmtId="187" fontId="6" fillId="0" borderId="2" xfId="1" applyNumberFormat="1" applyFont="1" applyBorder="1"/>
    <xf numFmtId="0" fontId="7" fillId="0" borderId="2" xfId="0" applyFont="1" applyBorder="1"/>
    <xf numFmtId="187" fontId="7" fillId="0" borderId="2" xfId="1" applyNumberFormat="1" applyFont="1" applyBorder="1"/>
    <xf numFmtId="187" fontId="7" fillId="0" borderId="2" xfId="0" applyNumberFormat="1" applyFont="1" applyBorder="1"/>
    <xf numFmtId="0" fontId="7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4" fillId="0" borderId="2" xfId="0" applyFont="1" applyBorder="1" applyAlignment="1">
      <alignment horizontal="center" vertical="center" wrapText="1"/>
    </xf>
    <xf numFmtId="187" fontId="4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6" fillId="0" borderId="6" xfId="0" applyFont="1" applyBorder="1"/>
    <xf numFmtId="187" fontId="6" fillId="0" borderId="6" xfId="1" applyNumberFormat="1" applyFont="1" applyBorder="1"/>
    <xf numFmtId="0" fontId="6" fillId="0" borderId="7" xfId="0" applyFont="1" applyBorder="1"/>
    <xf numFmtId="187" fontId="6" fillId="0" borderId="7" xfId="1" applyNumberFormat="1" applyFont="1" applyBorder="1"/>
    <xf numFmtId="0" fontId="6" fillId="0" borderId="8" xfId="0" applyFont="1" applyBorder="1"/>
    <xf numFmtId="187" fontId="6" fillId="0" borderId="8" xfId="1" applyNumberFormat="1" applyFont="1" applyBorder="1"/>
    <xf numFmtId="187" fontId="6" fillId="0" borderId="6" xfId="0" applyNumberFormat="1" applyFont="1" applyBorder="1"/>
    <xf numFmtId="187" fontId="6" fillId="0" borderId="8" xfId="0" applyNumberFormat="1" applyFont="1" applyBorder="1"/>
    <xf numFmtId="187" fontId="6" fillId="0" borderId="7" xfId="0" applyNumberFormat="1" applyFont="1" applyBorder="1"/>
    <xf numFmtId="0" fontId="3" fillId="0" borderId="6" xfId="0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187" fontId="5" fillId="0" borderId="2" xfId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0" fillId="0" borderId="0" xfId="0" applyFont="1"/>
    <xf numFmtId="0" fontId="8" fillId="0" borderId="0" xfId="0" applyFont="1"/>
    <xf numFmtId="0" fontId="8" fillId="0" borderId="4" xfId="0" applyFont="1" applyBorder="1"/>
    <xf numFmtId="187" fontId="8" fillId="0" borderId="7" xfId="1" applyNumberFormat="1" applyFont="1" applyBorder="1"/>
    <xf numFmtId="0" fontId="8" fillId="0" borderId="5" xfId="0" applyFont="1" applyBorder="1"/>
    <xf numFmtId="0" fontId="8" fillId="0" borderId="8" xfId="0" applyFont="1" applyBorder="1"/>
    <xf numFmtId="187" fontId="8" fillId="0" borderId="8" xfId="1" applyNumberFormat="1" applyFont="1" applyBorder="1"/>
    <xf numFmtId="0" fontId="8" fillId="2" borderId="3" xfId="0" applyFont="1" applyFill="1" applyBorder="1"/>
    <xf numFmtId="0" fontId="8" fillId="2" borderId="6" xfId="0" applyFont="1" applyFill="1" applyBorder="1"/>
    <xf numFmtId="187" fontId="8" fillId="2" borderId="6" xfId="1" applyNumberFormat="1" applyFont="1" applyFill="1" applyBorder="1"/>
    <xf numFmtId="0" fontId="7" fillId="2" borderId="2" xfId="0" applyFont="1" applyFill="1" applyBorder="1" applyAlignment="1">
      <alignment horizontal="center"/>
    </xf>
    <xf numFmtId="2" fontId="6" fillId="2" borderId="2" xfId="0" applyNumberFormat="1" applyFont="1" applyFill="1" applyBorder="1"/>
    <xf numFmtId="2" fontId="6" fillId="2" borderId="2" xfId="1" applyNumberFormat="1" applyFont="1" applyFill="1" applyBorder="1"/>
    <xf numFmtId="187" fontId="8" fillId="0" borderId="7" xfId="0" applyNumberFormat="1" applyFont="1" applyBorder="1"/>
    <xf numFmtId="2" fontId="0" fillId="0" borderId="0" xfId="0" applyNumberFormat="1" applyFont="1"/>
    <xf numFmtId="188" fontId="6" fillId="2" borderId="2" xfId="1" applyNumberFormat="1" applyFont="1" applyFill="1" applyBorder="1"/>
    <xf numFmtId="43" fontId="5" fillId="0" borderId="2" xfId="1" applyFont="1" applyBorder="1" applyAlignment="1">
      <alignment horizontal="center" vertical="center" wrapText="1"/>
    </xf>
    <xf numFmtId="43" fontId="8" fillId="0" borderId="7" xfId="1" applyNumberFormat="1" applyFont="1" applyBorder="1"/>
    <xf numFmtId="43" fontId="0" fillId="0" borderId="0" xfId="0" applyNumberFormat="1" applyFont="1"/>
    <xf numFmtId="43" fontId="5" fillId="0" borderId="2" xfId="1" applyNumberFormat="1" applyFont="1" applyBorder="1" applyAlignment="1">
      <alignment horizontal="center" vertical="center" wrapText="1"/>
    </xf>
    <xf numFmtId="43" fontId="8" fillId="2" borderId="6" xfId="1" applyNumberFormat="1" applyFont="1" applyFill="1" applyBorder="1"/>
    <xf numFmtId="43" fontId="6" fillId="0" borderId="8" xfId="1" applyNumberFormat="1" applyFont="1" applyBorder="1"/>
    <xf numFmtId="43" fontId="8" fillId="0" borderId="8" xfId="1" applyNumberFormat="1" applyFont="1" applyBorder="1"/>
    <xf numFmtId="0" fontId="5" fillId="2" borderId="2" xfId="0" applyFont="1" applyFill="1" applyBorder="1" applyAlignment="1">
      <alignment horizontal="center"/>
    </xf>
    <xf numFmtId="0" fontId="4" fillId="0" borderId="0" xfId="0" applyFont="1"/>
    <xf numFmtId="43" fontId="5" fillId="2" borderId="2" xfId="1" applyFont="1" applyFill="1" applyBorder="1"/>
    <xf numFmtId="43" fontId="5" fillId="2" borderId="2" xfId="1" applyNumberFormat="1" applyFont="1" applyFill="1" applyBorder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/>
    <xf numFmtId="43" fontId="9" fillId="0" borderId="0" xfId="0" applyNumberFormat="1" applyFont="1"/>
    <xf numFmtId="43" fontId="9" fillId="0" borderId="0" xfId="1" applyFont="1"/>
    <xf numFmtId="0" fontId="5" fillId="0" borderId="6" xfId="0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/>
    </xf>
    <xf numFmtId="0" fontId="4" fillId="2" borderId="3" xfId="0" applyFont="1" applyFill="1" applyBorder="1"/>
    <xf numFmtId="0" fontId="4" fillId="2" borderId="6" xfId="0" applyFont="1" applyFill="1" applyBorder="1"/>
    <xf numFmtId="43" fontId="4" fillId="2" borderId="6" xfId="1" applyNumberFormat="1" applyFont="1" applyFill="1" applyBorder="1"/>
    <xf numFmtId="187" fontId="4" fillId="2" borderId="6" xfId="1" applyNumberFormat="1" applyFont="1" applyFill="1" applyBorder="1"/>
    <xf numFmtId="43" fontId="4" fillId="2" borderId="6" xfId="1" applyFont="1" applyFill="1" applyBorder="1"/>
    <xf numFmtId="0" fontId="4" fillId="0" borderId="4" xfId="0" applyFont="1" applyBorder="1"/>
    <xf numFmtId="43" fontId="4" fillId="0" borderId="7" xfId="1" applyFont="1" applyBorder="1"/>
    <xf numFmtId="43" fontId="4" fillId="0" borderId="7" xfId="1" applyNumberFormat="1" applyFont="1" applyBorder="1"/>
    <xf numFmtId="0" fontId="4" fillId="0" borderId="7" xfId="1" applyNumberFormat="1" applyFont="1" applyBorder="1"/>
    <xf numFmtId="187" fontId="4" fillId="0" borderId="7" xfId="1" applyNumberFormat="1" applyFont="1" applyBorder="1"/>
    <xf numFmtId="0" fontId="4" fillId="0" borderId="5" xfId="0" applyFont="1" applyBorder="1"/>
    <xf numFmtId="43" fontId="4" fillId="0" borderId="8" xfId="1" applyFont="1" applyBorder="1"/>
    <xf numFmtId="43" fontId="4" fillId="0" borderId="8" xfId="1" applyNumberFormat="1" applyFont="1" applyBorder="1"/>
    <xf numFmtId="187" fontId="4" fillId="0" borderId="8" xfId="1" applyNumberFormat="1" applyFont="1" applyBorder="1"/>
    <xf numFmtId="2" fontId="9" fillId="0" borderId="0" xfId="0" applyNumberFormat="1" applyFont="1"/>
    <xf numFmtId="43" fontId="5" fillId="0" borderId="0" xfId="0" applyNumberFormat="1" applyFont="1"/>
    <xf numFmtId="0" fontId="2" fillId="0" borderId="0" xfId="0" applyFont="1" applyAlignment="1">
      <alignment vertical="center"/>
    </xf>
    <xf numFmtId="43" fontId="2" fillId="0" borderId="0" xfId="0" applyNumberFormat="1" applyFont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2" fillId="0" borderId="9" xfId="0" applyFont="1" applyBorder="1"/>
    <xf numFmtId="43" fontId="2" fillId="0" borderId="12" xfId="1" applyFont="1" applyBorder="1"/>
    <xf numFmtId="43" fontId="2" fillId="0" borderId="10" xfId="1" applyFont="1" applyBorder="1"/>
    <xf numFmtId="43" fontId="2" fillId="0" borderId="11" xfId="1" applyFont="1" applyBorder="1"/>
    <xf numFmtId="43" fontId="3" fillId="0" borderId="2" xfId="1" applyFont="1" applyBorder="1"/>
    <xf numFmtId="2" fontId="0" fillId="0" borderId="0" xfId="0" applyNumberFormat="1"/>
    <xf numFmtId="43" fontId="11" fillId="0" borderId="0" xfId="0" applyNumberFormat="1" applyFont="1"/>
    <xf numFmtId="43" fontId="11" fillId="0" borderId="0" xfId="1" applyFont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43" fontId="4" fillId="0" borderId="2" xfId="1" applyNumberFormat="1" applyFont="1" applyBorder="1" applyAlignment="1">
      <alignment horizontal="center" vertical="center" wrapText="1"/>
    </xf>
    <xf numFmtId="43" fontId="6" fillId="2" borderId="2" xfId="0" applyNumberFormat="1" applyFont="1" applyFill="1" applyBorder="1"/>
    <xf numFmtId="43" fontId="2" fillId="0" borderId="0" xfId="1" applyNumberFormat="1" applyFont="1"/>
    <xf numFmtId="43" fontId="8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5" fillId="0" borderId="2" xfId="0" applyFont="1" applyBorder="1" applyAlignment="1">
      <alignment horizontal="center" wrapText="1"/>
    </xf>
    <xf numFmtId="188" fontId="2" fillId="0" borderId="10" xfId="0" applyNumberFormat="1" applyFont="1" applyBorder="1"/>
    <xf numFmtId="188" fontId="2" fillId="0" borderId="11" xfId="0" applyNumberFormat="1" applyFont="1" applyBorder="1"/>
    <xf numFmtId="188" fontId="2" fillId="0" borderId="12" xfId="0" applyNumberFormat="1" applyFont="1" applyBorder="1"/>
    <xf numFmtId="187" fontId="2" fillId="0" borderId="10" xfId="0" applyNumberFormat="1" applyFont="1" applyBorder="1"/>
    <xf numFmtId="187" fontId="2" fillId="0" borderId="11" xfId="0" applyNumberFormat="1" applyFont="1" applyBorder="1"/>
    <xf numFmtId="187" fontId="2" fillId="0" borderId="12" xfId="0" applyNumberFormat="1" applyFont="1" applyBorder="1"/>
    <xf numFmtId="0" fontId="2" fillId="0" borderId="24" xfId="0" applyFont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2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87" fontId="13" fillId="0" borderId="0" xfId="1" applyNumberFormat="1" applyFont="1"/>
    <xf numFmtId="43" fontId="2" fillId="0" borderId="0" xfId="0" applyNumberFormat="1" applyFont="1" applyAlignment="1">
      <alignment horizontal="right"/>
    </xf>
    <xf numFmtId="0" fontId="10" fillId="0" borderId="9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43" fontId="2" fillId="0" borderId="0" xfId="0" applyNumberFormat="1" applyFont="1" applyAlignment="1">
      <alignment horizontal="left"/>
    </xf>
    <xf numFmtId="43" fontId="2" fillId="0" borderId="0" xfId="0" applyNumberFormat="1" applyFont="1" applyAlignment="1"/>
    <xf numFmtId="2" fontId="2" fillId="0" borderId="2" xfId="0" applyNumberFormat="1" applyFont="1" applyBorder="1" applyAlignment="1">
      <alignment horizontal="left"/>
    </xf>
    <xf numFmtId="2" fontId="12" fillId="0" borderId="2" xfId="0" applyNumberFormat="1" applyFont="1" applyBorder="1" applyAlignment="1">
      <alignment horizontal="left"/>
    </xf>
    <xf numFmtId="2" fontId="14" fillId="0" borderId="0" xfId="0" applyNumberFormat="1" applyFont="1" applyAlignment="1">
      <alignment horizontal="left"/>
    </xf>
    <xf numFmtId="0" fontId="3" fillId="0" borderId="2" xfId="0" applyFont="1" applyBorder="1" applyAlignment="1">
      <alignment vertical="center" wrapText="1"/>
    </xf>
    <xf numFmtId="2" fontId="2" fillId="0" borderId="12" xfId="0" applyNumberFormat="1" applyFont="1" applyBorder="1"/>
    <xf numFmtId="2" fontId="2" fillId="0" borderId="10" xfId="0" applyNumberFormat="1" applyFont="1" applyBorder="1"/>
    <xf numFmtId="2" fontId="2" fillId="0" borderId="24" xfId="0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2" fillId="0" borderId="28" xfId="0" applyFont="1" applyBorder="1"/>
    <xf numFmtId="0" fontId="2" fillId="0" borderId="29" xfId="0" applyFont="1" applyBorder="1"/>
    <xf numFmtId="2" fontId="2" fillId="0" borderId="9" xfId="0" applyNumberFormat="1" applyFont="1" applyBorder="1"/>
    <xf numFmtId="2" fontId="3" fillId="0" borderId="2" xfId="0" applyNumberFormat="1" applyFont="1" applyBorder="1"/>
    <xf numFmtId="187" fontId="8" fillId="0" borderId="7" xfId="1" applyNumberFormat="1" applyFont="1" applyBorder="1" applyAlignment="1">
      <alignment horizontal="center"/>
    </xf>
    <xf numFmtId="187" fontId="8" fillId="0" borderId="7" xfId="0" applyNumberFormat="1" applyFont="1" applyBorder="1" applyAlignment="1">
      <alignment horizontal="center"/>
    </xf>
    <xf numFmtId="187" fontId="6" fillId="0" borderId="7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center"/>
    </xf>
    <xf numFmtId="0" fontId="6" fillId="0" borderId="6" xfId="0" quotePrefix="1" applyFont="1" applyBorder="1" applyAlignment="1">
      <alignment horizontal="center"/>
    </xf>
    <xf numFmtId="187" fontId="6" fillId="0" borderId="6" xfId="1" quotePrefix="1" applyNumberFormat="1" applyFont="1" applyBorder="1" applyAlignment="1">
      <alignment horizontal="center"/>
    </xf>
    <xf numFmtId="43" fontId="4" fillId="0" borderId="7" xfId="1" quotePrefix="1" applyFont="1" applyBorder="1" applyAlignment="1">
      <alignment horizontal="center"/>
    </xf>
    <xf numFmtId="187" fontId="8" fillId="0" borderId="7" xfId="1" quotePrefix="1" applyNumberFormat="1" applyFont="1" applyBorder="1" applyAlignment="1">
      <alignment horizontal="center"/>
    </xf>
    <xf numFmtId="187" fontId="8" fillId="0" borderId="7" xfId="0" quotePrefix="1" applyNumberFormat="1" applyFont="1" applyBorder="1"/>
    <xf numFmtId="43" fontId="8" fillId="0" borderId="7" xfId="1" quotePrefix="1" applyNumberFormat="1" applyFont="1" applyBorder="1" applyAlignment="1">
      <alignment horizontal="center"/>
    </xf>
    <xf numFmtId="187" fontId="8" fillId="0" borderId="7" xfId="0" quotePrefix="1" applyNumberFormat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0" fontId="4" fillId="0" borderId="7" xfId="1" applyNumberFormat="1" applyFont="1" applyBorder="1" applyAlignment="1">
      <alignment horizontal="center"/>
    </xf>
    <xf numFmtId="43" fontId="4" fillId="0" borderId="7" xfId="1" quotePrefix="1" applyNumberFormat="1" applyFont="1" applyBorder="1" applyAlignment="1">
      <alignment horizontal="center"/>
    </xf>
    <xf numFmtId="187" fontId="4" fillId="0" borderId="7" xfId="1" applyNumberFormat="1" applyFont="1" applyBorder="1" applyAlignment="1">
      <alignment horizontal="center"/>
    </xf>
    <xf numFmtId="187" fontId="4" fillId="0" borderId="8" xfId="1" applyNumberFormat="1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2" fillId="0" borderId="30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87" fontId="2" fillId="0" borderId="10" xfId="0" quotePrefix="1" applyNumberFormat="1" applyFont="1" applyBorder="1" applyAlignment="1">
      <alignment horizontal="center"/>
    </xf>
    <xf numFmtId="187" fontId="8" fillId="0" borderId="7" xfId="1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7" xfId="0" applyFont="1" applyBorder="1"/>
    <xf numFmtId="43" fontId="2" fillId="0" borderId="24" xfId="1" applyFont="1" applyBorder="1"/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vertical="distributed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</xdr:colOff>
      <xdr:row>13</xdr:row>
      <xdr:rowOff>14653</xdr:rowOff>
    </xdr:from>
    <xdr:to>
      <xdr:col>1</xdr:col>
      <xdr:colOff>0</xdr:colOff>
      <xdr:row>14</xdr:row>
      <xdr:rowOff>542193</xdr:rowOff>
    </xdr:to>
    <xdr:cxnSp macro="">
      <xdr:nvCxnSpPr>
        <xdr:cNvPr id="3" name="ตัวเชื่อมต่อตรง 2"/>
        <xdr:cNvCxnSpPr/>
      </xdr:nvCxnSpPr>
      <xdr:spPr>
        <a:xfrm>
          <a:off x="7327" y="3868615"/>
          <a:ext cx="1926981" cy="8425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7327</xdr:colOff>
      <xdr:row>40</xdr:row>
      <xdr:rowOff>14653</xdr:rowOff>
    </xdr:from>
    <xdr:to>
      <xdr:col>1</xdr:col>
      <xdr:colOff>0</xdr:colOff>
      <xdr:row>41</xdr:row>
      <xdr:rowOff>542193</xdr:rowOff>
    </xdr:to>
    <xdr:cxnSp macro="">
      <xdr:nvCxnSpPr>
        <xdr:cNvPr id="4" name="ตัวเชื่อมต่อตรง 3"/>
        <xdr:cNvCxnSpPr/>
      </xdr:nvCxnSpPr>
      <xdr:spPr>
        <a:xfrm>
          <a:off x="7327" y="3896091"/>
          <a:ext cx="1929423" cy="8450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9525</xdr:rowOff>
    </xdr:from>
    <xdr:to>
      <xdr:col>0</xdr:col>
      <xdr:colOff>1916723</xdr:colOff>
      <xdr:row>3</xdr:row>
      <xdr:rowOff>637443</xdr:rowOff>
    </xdr:to>
    <xdr:cxnSp macro="">
      <xdr:nvCxnSpPr>
        <xdr:cNvPr id="2" name="ตัวเชื่อมต่อตรง 1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35</xdr:row>
      <xdr:rowOff>9525</xdr:rowOff>
    </xdr:from>
    <xdr:to>
      <xdr:col>0</xdr:col>
      <xdr:colOff>1916723</xdr:colOff>
      <xdr:row>36</xdr:row>
      <xdr:rowOff>637443</xdr:rowOff>
    </xdr:to>
    <xdr:cxnSp macro="">
      <xdr:nvCxnSpPr>
        <xdr:cNvPr id="4" name="ตัวเชื่อมต่อตรง 3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61</xdr:row>
      <xdr:rowOff>9525</xdr:rowOff>
    </xdr:from>
    <xdr:to>
      <xdr:col>0</xdr:col>
      <xdr:colOff>1916723</xdr:colOff>
      <xdr:row>62</xdr:row>
      <xdr:rowOff>637443</xdr:rowOff>
    </xdr:to>
    <xdr:cxnSp macro="">
      <xdr:nvCxnSpPr>
        <xdr:cNvPr id="5" name="ตัวเชื่อมต่อตรง 4"/>
        <xdr:cNvCxnSpPr/>
      </xdr:nvCxnSpPr>
      <xdr:spPr>
        <a:xfrm>
          <a:off x="19050" y="101346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0</xdr:col>
      <xdr:colOff>1914525</xdr:colOff>
      <xdr:row>4</xdr:row>
      <xdr:rowOff>0</xdr:rowOff>
    </xdr:to>
    <xdr:cxnSp macro="">
      <xdr:nvCxnSpPr>
        <xdr:cNvPr id="2" name="ตัวเชื่อมต่อตรง 1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47625</xdr:rowOff>
    </xdr:from>
    <xdr:to>
      <xdr:col>0</xdr:col>
      <xdr:colOff>1914525</xdr:colOff>
      <xdr:row>37</xdr:row>
      <xdr:rowOff>0</xdr:rowOff>
    </xdr:to>
    <xdr:cxnSp macro="">
      <xdr:nvCxnSpPr>
        <xdr:cNvPr id="4" name="ตัวเชื่อมต่อตรง 3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topLeftCell="A16" zoomScale="110" zoomScaleNormal="110" workbookViewId="0">
      <selection activeCell="A31" sqref="A31"/>
    </sheetView>
  </sheetViews>
  <sheetFormatPr defaultRowHeight="24.75" customHeight="1"/>
  <cols>
    <col min="1" max="1" width="28.375" style="1" customWidth="1"/>
    <col min="2" max="2" width="6.375" style="1" customWidth="1"/>
    <col min="3" max="3" width="9.75" style="6" customWidth="1"/>
    <col min="4" max="4" width="6.375" style="1" customWidth="1"/>
    <col min="5" max="5" width="10" style="6" customWidth="1"/>
    <col min="6" max="6" width="6.5" style="1" customWidth="1"/>
    <col min="7" max="7" width="9.375" style="6" customWidth="1"/>
    <col min="8" max="8" width="6.875" style="1" customWidth="1"/>
    <col min="9" max="9" width="10" style="6" customWidth="1"/>
    <col min="10" max="16384" width="9" style="1"/>
  </cols>
  <sheetData>
    <row r="1" spans="1:10" ht="24.75" customHeight="1">
      <c r="D1" s="1" t="s">
        <v>108</v>
      </c>
    </row>
    <row r="2" spans="1:10" ht="24.75" customHeight="1">
      <c r="A2" s="186" t="s">
        <v>0</v>
      </c>
      <c r="B2" s="187"/>
      <c r="C2" s="187"/>
      <c r="D2" s="187"/>
      <c r="E2" s="187"/>
      <c r="F2" s="188"/>
    </row>
    <row r="3" spans="1:10" ht="24.75" customHeight="1">
      <c r="A3" s="1" t="s">
        <v>3</v>
      </c>
    </row>
    <row r="4" spans="1:10" ht="24.75" customHeight="1">
      <c r="A4" s="1" t="s">
        <v>70</v>
      </c>
    </row>
    <row r="5" spans="1:10" ht="24.75" customHeight="1">
      <c r="A5" s="1" t="s">
        <v>1</v>
      </c>
    </row>
    <row r="6" spans="1:10" ht="24.75" customHeight="1">
      <c r="A6" s="1" t="s">
        <v>6</v>
      </c>
    </row>
    <row r="7" spans="1:10" ht="24.75" customHeight="1">
      <c r="A7" s="3" t="s">
        <v>2</v>
      </c>
      <c r="B7" s="3"/>
      <c r="C7" s="7"/>
      <c r="D7" s="3"/>
      <c r="E7" s="7"/>
      <c r="F7" s="3"/>
      <c r="G7" s="7"/>
      <c r="H7" s="3"/>
      <c r="I7" s="7"/>
      <c r="J7" s="135"/>
    </row>
    <row r="8" spans="1:10" ht="30.75" customHeight="1">
      <c r="A8" s="2" t="s">
        <v>4</v>
      </c>
    </row>
    <row r="9" spans="1:10" ht="24.75" customHeight="1">
      <c r="A9" s="1" t="s">
        <v>68</v>
      </c>
    </row>
    <row r="10" spans="1:10" ht="24.75" customHeight="1">
      <c r="A10" s="1" t="s">
        <v>5</v>
      </c>
    </row>
    <row r="11" spans="1:10" ht="24.75" customHeight="1">
      <c r="B11" s="1" t="s">
        <v>69</v>
      </c>
    </row>
    <row r="12" spans="1:10" ht="24.75" customHeight="1">
      <c r="A12" s="2" t="s">
        <v>7</v>
      </c>
    </row>
    <row r="13" spans="1:10" ht="24.75" customHeight="1">
      <c r="A13" s="1" t="s">
        <v>8</v>
      </c>
    </row>
    <row r="14" spans="1:10" s="2" customFormat="1" ht="24.75" customHeight="1">
      <c r="A14" s="32" t="s">
        <v>28</v>
      </c>
      <c r="B14" s="185">
        <v>2556</v>
      </c>
      <c r="C14" s="185"/>
      <c r="D14" s="185">
        <v>2557</v>
      </c>
      <c r="E14" s="185"/>
      <c r="F14" s="185">
        <v>2558</v>
      </c>
      <c r="G14" s="185"/>
      <c r="H14" s="185" t="s">
        <v>12</v>
      </c>
      <c r="I14" s="185"/>
    </row>
    <row r="15" spans="1:10" s="4" customFormat="1" ht="43.5" customHeight="1">
      <c r="A15" s="33" t="s">
        <v>9</v>
      </c>
      <c r="B15" s="34" t="s">
        <v>10</v>
      </c>
      <c r="C15" s="35" t="s">
        <v>11</v>
      </c>
      <c r="D15" s="34" t="s">
        <v>10</v>
      </c>
      <c r="E15" s="35" t="s">
        <v>11</v>
      </c>
      <c r="F15" s="34" t="s">
        <v>10</v>
      </c>
      <c r="G15" s="35" t="s">
        <v>11</v>
      </c>
      <c r="H15" s="34" t="s">
        <v>10</v>
      </c>
      <c r="I15" s="35" t="s">
        <v>11</v>
      </c>
    </row>
    <row r="16" spans="1:10" s="5" customFormat="1" ht="16.5" customHeight="1">
      <c r="A16" s="17" t="s">
        <v>13</v>
      </c>
      <c r="B16" s="23"/>
      <c r="C16" s="24"/>
      <c r="D16" s="23"/>
      <c r="E16" s="24"/>
      <c r="F16" s="23"/>
      <c r="G16" s="24"/>
      <c r="H16" s="23"/>
      <c r="I16" s="24"/>
    </row>
    <row r="17" spans="1:9" s="5" customFormat="1" ht="16.5" customHeight="1">
      <c r="A17" s="18" t="s">
        <v>14</v>
      </c>
      <c r="B17" s="25">
        <v>1</v>
      </c>
      <c r="C17" s="26">
        <v>50000</v>
      </c>
      <c r="D17" s="25">
        <v>1</v>
      </c>
      <c r="E17" s="26">
        <v>50000</v>
      </c>
      <c r="F17" s="25">
        <v>1</v>
      </c>
      <c r="G17" s="26">
        <v>50000</v>
      </c>
      <c r="H17" s="25">
        <v>3</v>
      </c>
      <c r="I17" s="26">
        <v>150000</v>
      </c>
    </row>
    <row r="18" spans="1:9" s="5" customFormat="1" ht="16.5" customHeight="1">
      <c r="A18" s="18" t="s">
        <v>15</v>
      </c>
      <c r="B18" s="25">
        <v>15</v>
      </c>
      <c r="C18" s="26">
        <v>11905000</v>
      </c>
      <c r="D18" s="25">
        <v>48</v>
      </c>
      <c r="E18" s="26">
        <v>33165000</v>
      </c>
      <c r="F18" s="25">
        <v>46</v>
      </c>
      <c r="G18" s="26">
        <v>33055000</v>
      </c>
      <c r="H18" s="25">
        <v>109</v>
      </c>
      <c r="I18" s="26">
        <v>78125000</v>
      </c>
    </row>
    <row r="19" spans="1:9" s="5" customFormat="1" ht="16.5" customHeight="1">
      <c r="A19" s="18" t="s">
        <v>16</v>
      </c>
      <c r="B19" s="25">
        <v>1</v>
      </c>
      <c r="C19" s="26">
        <v>400000</v>
      </c>
      <c r="D19" s="25">
        <v>7</v>
      </c>
      <c r="E19" s="26">
        <v>2300000</v>
      </c>
      <c r="F19" s="25">
        <v>9</v>
      </c>
      <c r="G19" s="26">
        <v>2600000</v>
      </c>
      <c r="H19" s="25">
        <v>17</v>
      </c>
      <c r="I19" s="26">
        <v>5300000</v>
      </c>
    </row>
    <row r="20" spans="1:9" s="5" customFormat="1" ht="11.25" customHeight="1">
      <c r="A20" s="19"/>
      <c r="B20" s="27"/>
      <c r="C20" s="28"/>
      <c r="D20" s="27"/>
      <c r="E20" s="28"/>
      <c r="F20" s="27"/>
      <c r="G20" s="28"/>
      <c r="H20" s="27"/>
      <c r="I20" s="28"/>
    </row>
    <row r="21" spans="1:9" s="5" customFormat="1" ht="16.5" customHeight="1">
      <c r="A21" s="17" t="s">
        <v>20</v>
      </c>
      <c r="B21" s="23"/>
      <c r="C21" s="24"/>
      <c r="D21" s="23"/>
      <c r="E21" s="24"/>
      <c r="F21" s="23"/>
      <c r="G21" s="24"/>
      <c r="H21" s="23"/>
      <c r="I21" s="24"/>
    </row>
    <row r="22" spans="1:9" s="5" customFormat="1" ht="16.5" customHeight="1">
      <c r="A22" s="18" t="s">
        <v>21</v>
      </c>
      <c r="B22" s="25">
        <v>9</v>
      </c>
      <c r="C22" s="26">
        <v>1717000</v>
      </c>
      <c r="D22" s="25">
        <v>10</v>
      </c>
      <c r="E22" s="26">
        <v>1987000</v>
      </c>
      <c r="F22" s="25">
        <v>11</v>
      </c>
      <c r="G22" s="26">
        <v>2097000</v>
      </c>
      <c r="H22" s="25">
        <v>30</v>
      </c>
      <c r="I22" s="26">
        <v>5801000</v>
      </c>
    </row>
    <row r="23" spans="1:9" s="5" customFormat="1" ht="16.5" customHeight="1">
      <c r="A23" s="18" t="s">
        <v>22</v>
      </c>
      <c r="B23" s="25">
        <v>14</v>
      </c>
      <c r="C23" s="26">
        <v>1009000</v>
      </c>
      <c r="D23" s="25">
        <v>8</v>
      </c>
      <c r="E23" s="26">
        <v>1155000</v>
      </c>
      <c r="F23" s="25">
        <v>9</v>
      </c>
      <c r="G23" s="26">
        <v>1115000</v>
      </c>
      <c r="H23" s="25">
        <v>31</v>
      </c>
      <c r="I23" s="26">
        <v>3279000</v>
      </c>
    </row>
    <row r="24" spans="1:9" s="5" customFormat="1" ht="16.5" customHeight="1">
      <c r="A24" s="18" t="s">
        <v>17</v>
      </c>
      <c r="B24" s="25">
        <v>8</v>
      </c>
      <c r="C24" s="26">
        <v>2920000</v>
      </c>
      <c r="D24" s="25">
        <v>8</v>
      </c>
      <c r="E24" s="26">
        <v>6420000</v>
      </c>
      <c r="F24" s="25">
        <v>7</v>
      </c>
      <c r="G24" s="26">
        <v>2420000</v>
      </c>
      <c r="H24" s="25">
        <v>23</v>
      </c>
      <c r="I24" s="26">
        <v>11760000</v>
      </c>
    </row>
    <row r="25" spans="1:9" s="5" customFormat="1" ht="16.5" customHeight="1">
      <c r="A25" s="18" t="s">
        <v>18</v>
      </c>
      <c r="B25" s="25">
        <v>4</v>
      </c>
      <c r="C25" s="26">
        <v>345000</v>
      </c>
      <c r="D25" s="25">
        <v>7</v>
      </c>
      <c r="E25" s="26">
        <v>665000</v>
      </c>
      <c r="F25" s="25">
        <v>7</v>
      </c>
      <c r="G25" s="26">
        <v>665000</v>
      </c>
      <c r="H25" s="25">
        <v>18</v>
      </c>
      <c r="I25" s="26">
        <v>1675000</v>
      </c>
    </row>
    <row r="26" spans="1:9" s="5" customFormat="1" ht="9.75" customHeight="1">
      <c r="A26" s="19"/>
      <c r="B26" s="27"/>
      <c r="C26" s="28"/>
      <c r="D26" s="27"/>
      <c r="E26" s="28"/>
      <c r="F26" s="27"/>
      <c r="G26" s="28"/>
      <c r="H26" s="27"/>
      <c r="I26" s="28"/>
    </row>
    <row r="27" spans="1:9" s="5" customFormat="1" ht="16.5" customHeight="1">
      <c r="A27" s="17" t="s">
        <v>23</v>
      </c>
      <c r="B27" s="23"/>
      <c r="C27" s="24"/>
      <c r="D27" s="23"/>
      <c r="E27" s="24"/>
      <c r="F27" s="23"/>
      <c r="G27" s="24"/>
      <c r="H27" s="23"/>
      <c r="I27" s="24"/>
    </row>
    <row r="28" spans="1:9" s="5" customFormat="1" ht="16.5" customHeight="1">
      <c r="A28" s="18" t="s">
        <v>19</v>
      </c>
      <c r="B28" s="25">
        <v>3</v>
      </c>
      <c r="C28" s="26">
        <v>150000</v>
      </c>
      <c r="D28" s="25">
        <v>4</v>
      </c>
      <c r="E28" s="26">
        <v>410000</v>
      </c>
      <c r="F28" s="25">
        <v>4</v>
      </c>
      <c r="G28" s="26">
        <v>300000</v>
      </c>
      <c r="H28" s="25">
        <v>11</v>
      </c>
      <c r="I28" s="26">
        <v>860000</v>
      </c>
    </row>
    <row r="29" spans="1:9" s="5" customFormat="1" ht="16.5" customHeight="1">
      <c r="A29" s="18" t="s">
        <v>24</v>
      </c>
      <c r="B29" s="162" t="s">
        <v>128</v>
      </c>
      <c r="C29" s="162" t="s">
        <v>128</v>
      </c>
      <c r="D29" s="25">
        <v>4</v>
      </c>
      <c r="E29" s="26">
        <v>1470000</v>
      </c>
      <c r="F29" s="25">
        <v>3</v>
      </c>
      <c r="G29" s="26">
        <v>1500000</v>
      </c>
      <c r="H29" s="25">
        <v>7</v>
      </c>
      <c r="I29" s="26">
        <v>2970000</v>
      </c>
    </row>
    <row r="30" spans="1:9" s="5" customFormat="1" ht="12" customHeight="1">
      <c r="A30" s="19"/>
      <c r="B30" s="27"/>
      <c r="C30" s="28"/>
      <c r="D30" s="27"/>
      <c r="E30" s="28"/>
      <c r="F30" s="27"/>
      <c r="G30" s="28"/>
      <c r="H30" s="27"/>
      <c r="I30" s="28"/>
    </row>
    <row r="31" spans="1:9" s="5" customFormat="1" ht="16.5" customHeight="1">
      <c r="A31" s="17" t="s">
        <v>165</v>
      </c>
      <c r="B31" s="23"/>
      <c r="C31" s="24"/>
      <c r="D31" s="23"/>
      <c r="E31" s="24"/>
      <c r="F31" s="23"/>
      <c r="G31" s="24"/>
      <c r="H31" s="23"/>
      <c r="I31" s="24"/>
    </row>
    <row r="32" spans="1:9" s="5" customFormat="1" ht="16.5" customHeight="1">
      <c r="A32" s="18" t="s">
        <v>26</v>
      </c>
      <c r="B32" s="25">
        <v>3</v>
      </c>
      <c r="C32" s="26">
        <v>900000</v>
      </c>
      <c r="D32" s="25">
        <v>4</v>
      </c>
      <c r="E32" s="26">
        <v>1010000</v>
      </c>
      <c r="F32" s="25">
        <v>4</v>
      </c>
      <c r="G32" s="26">
        <v>1010000</v>
      </c>
      <c r="H32" s="25">
        <v>11</v>
      </c>
      <c r="I32" s="26">
        <v>2920000</v>
      </c>
    </row>
    <row r="33" spans="1:9" s="5" customFormat="1" ht="16.5" customHeight="1">
      <c r="A33" s="18" t="s">
        <v>27</v>
      </c>
      <c r="B33" s="25">
        <v>8</v>
      </c>
      <c r="C33" s="26">
        <v>633000</v>
      </c>
      <c r="D33" s="25">
        <v>12</v>
      </c>
      <c r="E33" s="26">
        <v>1078000</v>
      </c>
      <c r="F33" s="25">
        <v>11</v>
      </c>
      <c r="G33" s="26">
        <v>978000</v>
      </c>
      <c r="H33" s="25">
        <v>31</v>
      </c>
      <c r="I33" s="26">
        <v>2689000</v>
      </c>
    </row>
    <row r="34" spans="1:9" s="5" customFormat="1" ht="16.5" customHeight="1">
      <c r="A34" s="19"/>
      <c r="B34" s="27"/>
      <c r="C34" s="28"/>
      <c r="D34" s="27"/>
      <c r="E34" s="28"/>
      <c r="F34" s="27"/>
      <c r="G34" s="28"/>
      <c r="H34" s="27"/>
      <c r="I34" s="28"/>
    </row>
    <row r="35" spans="1:9" s="5" customFormat="1" ht="16.5" customHeight="1">
      <c r="A35" s="16" t="s">
        <v>12</v>
      </c>
      <c r="B35" s="11">
        <f>SUM(B17:B33)</f>
        <v>66</v>
      </c>
      <c r="C35" s="12">
        <f>SUM(C17:C33)</f>
        <v>20029000</v>
      </c>
      <c r="D35" s="12">
        <f>SUM(D17:D33)</f>
        <v>113</v>
      </c>
      <c r="E35" s="12">
        <f t="shared" ref="E35:I35" si="0">SUM(E17:E33)</f>
        <v>49710000</v>
      </c>
      <c r="F35" s="12">
        <f t="shared" si="0"/>
        <v>112</v>
      </c>
      <c r="G35" s="12">
        <f t="shared" si="0"/>
        <v>45790000</v>
      </c>
      <c r="H35" s="12">
        <f t="shared" si="0"/>
        <v>291</v>
      </c>
      <c r="I35" s="12">
        <f t="shared" si="0"/>
        <v>115529000</v>
      </c>
    </row>
    <row r="36" spans="1:9" s="5" customFormat="1" ht="16.5" customHeight="1">
      <c r="C36" s="8"/>
      <c r="E36" s="8"/>
      <c r="G36" s="8"/>
      <c r="I36" s="8"/>
    </row>
    <row r="37" spans="1:9" s="5" customFormat="1" ht="16.5" customHeight="1">
      <c r="C37" s="8"/>
      <c r="E37" s="8"/>
      <c r="G37" s="8"/>
      <c r="I37" s="8"/>
    </row>
    <row r="38" spans="1:9" s="5" customFormat="1" ht="22.5" customHeight="1">
      <c r="C38" s="8"/>
      <c r="D38" s="1" t="s">
        <v>109</v>
      </c>
      <c r="E38" s="8"/>
      <c r="G38" s="8"/>
      <c r="I38" s="8"/>
    </row>
    <row r="39" spans="1:9" s="5" customFormat="1" ht="25.5" customHeight="1">
      <c r="A39" s="1" t="s">
        <v>29</v>
      </c>
      <c r="C39" s="8"/>
      <c r="E39" s="8"/>
      <c r="G39" s="8"/>
      <c r="I39" s="8"/>
    </row>
    <row r="40" spans="1:9" s="5" customFormat="1" ht="16.5" customHeight="1">
      <c r="C40" s="8"/>
      <c r="E40" s="8"/>
      <c r="G40" s="8"/>
      <c r="I40" s="8"/>
    </row>
    <row r="41" spans="1:9" s="2" customFormat="1" ht="24.75" customHeight="1">
      <c r="A41" s="32" t="s">
        <v>28</v>
      </c>
      <c r="B41" s="185">
        <v>2556</v>
      </c>
      <c r="C41" s="185"/>
      <c r="D41" s="185">
        <v>2557</v>
      </c>
      <c r="E41" s="185"/>
      <c r="F41" s="185">
        <v>2558</v>
      </c>
      <c r="G41" s="185"/>
      <c r="H41" s="185" t="s">
        <v>12</v>
      </c>
      <c r="I41" s="185"/>
    </row>
    <row r="42" spans="1:9" s="4" customFormat="1" ht="43.5" customHeight="1">
      <c r="A42" s="33" t="s">
        <v>9</v>
      </c>
      <c r="B42" s="34" t="s">
        <v>10</v>
      </c>
      <c r="C42" s="35" t="s">
        <v>11</v>
      </c>
      <c r="D42" s="34" t="s">
        <v>10</v>
      </c>
      <c r="E42" s="35" t="s">
        <v>11</v>
      </c>
      <c r="F42" s="34" t="s">
        <v>10</v>
      </c>
      <c r="G42" s="35" t="s">
        <v>11</v>
      </c>
      <c r="H42" s="34" t="s">
        <v>10</v>
      </c>
      <c r="I42" s="35" t="s">
        <v>11</v>
      </c>
    </row>
    <row r="43" spans="1:9" s="5" customFormat="1" ht="16.5" customHeight="1">
      <c r="A43" s="17" t="s">
        <v>30</v>
      </c>
      <c r="B43" s="23"/>
      <c r="C43" s="24"/>
      <c r="D43" s="23"/>
      <c r="E43" s="24"/>
      <c r="F43" s="23"/>
      <c r="G43" s="24"/>
      <c r="H43" s="23"/>
      <c r="I43" s="24"/>
    </row>
    <row r="44" spans="1:9" s="5" customFormat="1" ht="16.5" customHeight="1">
      <c r="A44" s="18" t="s">
        <v>31</v>
      </c>
      <c r="B44" s="25"/>
      <c r="C44" s="26"/>
      <c r="D44" s="25"/>
      <c r="E44" s="26"/>
      <c r="F44" s="25"/>
      <c r="G44" s="26"/>
      <c r="H44" s="25"/>
      <c r="I44" s="26"/>
    </row>
    <row r="45" spans="1:9" s="5" customFormat="1" ht="16.5" customHeight="1">
      <c r="A45" s="18" t="s">
        <v>32</v>
      </c>
      <c r="B45" s="25">
        <v>1</v>
      </c>
      <c r="C45" s="26">
        <v>50000</v>
      </c>
      <c r="D45" s="25">
        <v>1</v>
      </c>
      <c r="E45" s="26">
        <v>50000</v>
      </c>
      <c r="F45" s="25">
        <v>1</v>
      </c>
      <c r="G45" s="26">
        <v>50000</v>
      </c>
      <c r="H45" s="25">
        <v>3</v>
      </c>
      <c r="I45" s="26">
        <v>150000</v>
      </c>
    </row>
    <row r="46" spans="1:9" s="5" customFormat="1" ht="16.5" customHeight="1">
      <c r="A46" s="19"/>
      <c r="B46" s="27"/>
      <c r="C46" s="28"/>
      <c r="D46" s="27"/>
      <c r="E46" s="28"/>
      <c r="F46" s="27"/>
      <c r="G46" s="28"/>
      <c r="H46" s="27"/>
      <c r="I46" s="28"/>
    </row>
    <row r="47" spans="1:9" s="5" customFormat="1" ht="16.5" customHeight="1">
      <c r="A47" s="17" t="s">
        <v>33</v>
      </c>
      <c r="B47" s="23"/>
      <c r="C47" s="24"/>
      <c r="D47" s="23"/>
      <c r="E47" s="24"/>
      <c r="F47" s="23"/>
      <c r="G47" s="24"/>
      <c r="H47" s="23"/>
      <c r="I47" s="24"/>
    </row>
    <row r="48" spans="1:9" s="5" customFormat="1" ht="16.5" customHeight="1">
      <c r="A48" s="18" t="s">
        <v>34</v>
      </c>
      <c r="B48" s="25"/>
      <c r="C48" s="26"/>
      <c r="D48" s="25"/>
      <c r="E48" s="26"/>
      <c r="F48" s="25"/>
      <c r="G48" s="26"/>
      <c r="H48" s="25"/>
      <c r="I48" s="26"/>
    </row>
    <row r="49" spans="1:9" s="5" customFormat="1" ht="16.5" customHeight="1">
      <c r="A49" s="18" t="s">
        <v>35</v>
      </c>
      <c r="B49" s="25"/>
      <c r="C49" s="26"/>
      <c r="D49" s="25"/>
      <c r="E49" s="26"/>
      <c r="F49" s="25"/>
      <c r="G49" s="26"/>
      <c r="H49" s="25"/>
      <c r="I49" s="26"/>
    </row>
    <row r="50" spans="1:9" s="5" customFormat="1" ht="16.5" customHeight="1">
      <c r="A50" s="18" t="s">
        <v>36</v>
      </c>
      <c r="B50" s="25">
        <v>1</v>
      </c>
      <c r="C50" s="26">
        <v>400000</v>
      </c>
      <c r="D50" s="25">
        <v>7</v>
      </c>
      <c r="E50" s="26">
        <v>2300000</v>
      </c>
      <c r="F50" s="25">
        <v>7</v>
      </c>
      <c r="G50" s="26">
        <v>2600000</v>
      </c>
      <c r="H50" s="25">
        <v>15</v>
      </c>
      <c r="I50" s="26">
        <v>5300000</v>
      </c>
    </row>
    <row r="51" spans="1:9" s="5" customFormat="1" ht="16.5" customHeight="1">
      <c r="A51" s="19"/>
      <c r="B51" s="27"/>
      <c r="C51" s="28"/>
      <c r="D51" s="27"/>
      <c r="E51" s="28"/>
      <c r="F51" s="27"/>
      <c r="G51" s="28"/>
      <c r="H51" s="27"/>
      <c r="I51" s="28"/>
    </row>
    <row r="52" spans="1:9" s="5" customFormat="1" ht="16.5" customHeight="1">
      <c r="A52" s="17" t="s">
        <v>37</v>
      </c>
      <c r="B52" s="23">
        <v>1</v>
      </c>
      <c r="C52" s="24">
        <v>3000000</v>
      </c>
      <c r="D52" s="29">
        <v>1</v>
      </c>
      <c r="E52" s="24">
        <v>1000000</v>
      </c>
      <c r="F52" s="163" t="s">
        <v>128</v>
      </c>
      <c r="G52" s="164" t="s">
        <v>128</v>
      </c>
      <c r="H52" s="23">
        <v>2</v>
      </c>
      <c r="I52" s="24">
        <v>4000000</v>
      </c>
    </row>
    <row r="53" spans="1:9" s="5" customFormat="1" ht="16.5" customHeight="1">
      <c r="A53" s="19"/>
      <c r="B53" s="27"/>
      <c r="C53" s="28"/>
      <c r="D53" s="30"/>
      <c r="E53" s="28"/>
      <c r="F53" s="27"/>
      <c r="G53" s="28"/>
      <c r="H53" s="27"/>
      <c r="I53" s="28"/>
    </row>
    <row r="54" spans="1:9" s="5" customFormat="1" ht="16.5" customHeight="1">
      <c r="A54" s="17" t="s">
        <v>38</v>
      </c>
      <c r="B54" s="23"/>
      <c r="C54" s="24"/>
      <c r="D54" s="29"/>
      <c r="E54" s="24"/>
      <c r="F54" s="23"/>
      <c r="G54" s="24"/>
      <c r="H54" s="23"/>
      <c r="I54" s="24"/>
    </row>
    <row r="55" spans="1:9" s="5" customFormat="1" ht="16.5" customHeight="1">
      <c r="A55" s="18" t="s">
        <v>39</v>
      </c>
      <c r="B55" s="25"/>
      <c r="C55" s="26"/>
      <c r="D55" s="31"/>
      <c r="E55" s="26"/>
      <c r="F55" s="25"/>
      <c r="G55" s="26"/>
      <c r="H55" s="25"/>
      <c r="I55" s="26"/>
    </row>
    <row r="56" spans="1:9" s="5" customFormat="1" ht="16.5" customHeight="1">
      <c r="A56" s="18" t="s">
        <v>40</v>
      </c>
      <c r="B56" s="25">
        <v>3</v>
      </c>
      <c r="C56" s="26">
        <v>150000</v>
      </c>
      <c r="D56" s="31">
        <v>4</v>
      </c>
      <c r="E56" s="26">
        <v>410000</v>
      </c>
      <c r="F56" s="25">
        <v>4</v>
      </c>
      <c r="G56" s="26">
        <v>300000</v>
      </c>
      <c r="H56" s="25">
        <v>11</v>
      </c>
      <c r="I56" s="26">
        <v>860000</v>
      </c>
    </row>
    <row r="57" spans="1:9" s="5" customFormat="1" ht="16.5" customHeight="1">
      <c r="A57" s="19"/>
      <c r="B57" s="27"/>
      <c r="C57" s="28"/>
      <c r="D57" s="30"/>
      <c r="E57" s="28"/>
      <c r="F57" s="27"/>
      <c r="G57" s="28"/>
      <c r="H57" s="27"/>
      <c r="I57" s="28"/>
    </row>
    <row r="58" spans="1:9" s="5" customFormat="1" ht="16.5" customHeight="1">
      <c r="A58" s="17" t="s">
        <v>41</v>
      </c>
      <c r="B58" s="23"/>
      <c r="C58" s="24"/>
      <c r="D58" s="29"/>
      <c r="E58" s="24"/>
      <c r="F58" s="23"/>
      <c r="G58" s="24"/>
      <c r="H58" s="23"/>
      <c r="I58" s="24"/>
    </row>
    <row r="59" spans="1:9" s="5" customFormat="1" ht="16.5" customHeight="1">
      <c r="A59" s="18" t="s">
        <v>42</v>
      </c>
      <c r="B59" s="25"/>
      <c r="C59" s="26"/>
      <c r="D59" s="31"/>
      <c r="E59" s="26"/>
      <c r="F59" s="25"/>
      <c r="G59" s="26"/>
      <c r="H59" s="25"/>
      <c r="I59" s="26"/>
    </row>
    <row r="60" spans="1:9" s="5" customFormat="1" ht="16.5" customHeight="1">
      <c r="A60" s="18" t="s">
        <v>43</v>
      </c>
      <c r="B60" s="25">
        <v>15</v>
      </c>
      <c r="C60" s="26">
        <v>2374000</v>
      </c>
      <c r="D60" s="31">
        <v>17</v>
      </c>
      <c r="E60" s="26">
        <v>2574000</v>
      </c>
      <c r="F60" s="25">
        <v>16</v>
      </c>
      <c r="G60" s="26">
        <v>2074000</v>
      </c>
      <c r="H60" s="31">
        <f>B60+D60+F60</f>
        <v>48</v>
      </c>
      <c r="I60" s="26">
        <f>C60+E60+G60</f>
        <v>7022000</v>
      </c>
    </row>
    <row r="61" spans="1:9" s="5" customFormat="1" ht="16.5" customHeight="1">
      <c r="A61" s="19"/>
      <c r="B61" s="27"/>
      <c r="C61" s="28"/>
      <c r="D61" s="30"/>
      <c r="E61" s="28"/>
      <c r="F61" s="27"/>
      <c r="G61" s="28"/>
      <c r="H61" s="30"/>
      <c r="I61" s="28"/>
    </row>
    <row r="62" spans="1:9" s="5" customFormat="1" ht="16.5" customHeight="1">
      <c r="A62" s="16" t="s">
        <v>12</v>
      </c>
      <c r="B62" s="13">
        <f t="shared" ref="B62:I62" si="1">SUM(B45:B60)</f>
        <v>21</v>
      </c>
      <c r="C62" s="14">
        <f t="shared" si="1"/>
        <v>5974000</v>
      </c>
      <c r="D62" s="15">
        <f t="shared" si="1"/>
        <v>30</v>
      </c>
      <c r="E62" s="14">
        <f t="shared" si="1"/>
        <v>6334000</v>
      </c>
      <c r="F62" s="13">
        <f t="shared" si="1"/>
        <v>28</v>
      </c>
      <c r="G62" s="14">
        <f t="shared" si="1"/>
        <v>5024000</v>
      </c>
      <c r="H62" s="13">
        <f t="shared" si="1"/>
        <v>79</v>
      </c>
      <c r="I62" s="14">
        <f t="shared" si="1"/>
        <v>17332000</v>
      </c>
    </row>
    <row r="63" spans="1:9" s="5" customFormat="1" ht="16.5" customHeight="1">
      <c r="C63" s="8"/>
      <c r="D63" s="9"/>
      <c r="E63" s="8"/>
      <c r="G63" s="8"/>
      <c r="I63" s="8"/>
    </row>
    <row r="64" spans="1:9" s="5" customFormat="1" ht="16.5" customHeight="1">
      <c r="C64" s="8"/>
      <c r="D64" s="9"/>
      <c r="E64" s="8"/>
      <c r="G64" s="8"/>
      <c r="I64" s="8"/>
    </row>
    <row r="65" spans="4:4" ht="16.5" customHeight="1">
      <c r="D65" s="9"/>
    </row>
    <row r="66" spans="4:4" ht="16.5" customHeight="1">
      <c r="D66" s="9"/>
    </row>
  </sheetData>
  <mergeCells count="9">
    <mergeCell ref="B41:C41"/>
    <mergeCell ref="D41:E41"/>
    <mergeCell ref="F41:G41"/>
    <mergeCell ref="H41:I41"/>
    <mergeCell ref="A2:F2"/>
    <mergeCell ref="B14:C14"/>
    <mergeCell ref="D14:E14"/>
    <mergeCell ref="F14:G14"/>
    <mergeCell ref="H14:I14"/>
  </mergeCells>
  <pageMargins left="0.42" right="0.19685039370078741" top="0.34" bottom="0.19685039370078741" header="0.31496062992125984" footer="0.19685039370078741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7"/>
  <sheetViews>
    <sheetView topLeftCell="A67" workbookViewId="0">
      <selection activeCell="A79" sqref="A79"/>
    </sheetView>
  </sheetViews>
  <sheetFormatPr defaultRowHeight="14.25"/>
  <cols>
    <col min="1" max="1" width="25.25" customWidth="1"/>
    <col min="2" max="2" width="5.625" style="38" customWidth="1"/>
    <col min="3" max="3" width="6.125" style="56" customWidth="1"/>
    <col min="4" max="5" width="5.625" style="38" customWidth="1"/>
    <col min="6" max="6" width="5.125" style="38" customWidth="1"/>
    <col min="7" max="7" width="6.375" style="56" customWidth="1"/>
    <col min="8" max="12" width="5.625" style="38" customWidth="1"/>
    <col min="13" max="13" width="6.125" style="38" customWidth="1"/>
  </cols>
  <sheetData>
    <row r="1" spans="1:14" ht="21">
      <c r="E1" s="1" t="s">
        <v>110</v>
      </c>
    </row>
    <row r="2" spans="1:14" s="1" customFormat="1" ht="41.25" customHeight="1">
      <c r="A2" s="90" t="s">
        <v>124</v>
      </c>
      <c r="C2" s="91"/>
      <c r="G2" s="91"/>
    </row>
    <row r="3" spans="1:14" s="37" customFormat="1" ht="60.75" customHeight="1">
      <c r="A3" s="36" t="s">
        <v>44</v>
      </c>
      <c r="B3" s="189" t="s">
        <v>46</v>
      </c>
      <c r="C3" s="189"/>
      <c r="D3" s="189" t="s">
        <v>47</v>
      </c>
      <c r="E3" s="189"/>
      <c r="F3" s="189" t="s">
        <v>48</v>
      </c>
      <c r="G3" s="189"/>
      <c r="H3" s="189" t="s">
        <v>49</v>
      </c>
      <c r="I3" s="189"/>
      <c r="J3" s="189" t="s">
        <v>50</v>
      </c>
      <c r="K3" s="189"/>
      <c r="L3" s="189" t="s">
        <v>51</v>
      </c>
      <c r="M3" s="189"/>
    </row>
    <row r="4" spans="1:14" s="4" customFormat="1" ht="39" customHeight="1">
      <c r="A4" s="33" t="s">
        <v>9</v>
      </c>
      <c r="B4" s="20" t="s">
        <v>44</v>
      </c>
      <c r="C4" s="116" t="s">
        <v>45</v>
      </c>
      <c r="D4" s="20" t="s">
        <v>44</v>
      </c>
      <c r="E4" s="21" t="s">
        <v>45</v>
      </c>
      <c r="F4" s="20" t="s">
        <v>44</v>
      </c>
      <c r="G4" s="116" t="s">
        <v>45</v>
      </c>
      <c r="H4" s="20" t="s">
        <v>44</v>
      </c>
      <c r="I4" s="21" t="s">
        <v>45</v>
      </c>
      <c r="J4" s="20" t="s">
        <v>44</v>
      </c>
      <c r="K4" s="21" t="s">
        <v>45</v>
      </c>
      <c r="L4" s="20" t="s">
        <v>44</v>
      </c>
      <c r="M4" s="21" t="s">
        <v>45</v>
      </c>
    </row>
    <row r="5" spans="1:14" s="39" customFormat="1" ht="20.25" customHeight="1">
      <c r="A5" s="45" t="s">
        <v>13</v>
      </c>
      <c r="B5" s="46"/>
      <c r="C5" s="58"/>
      <c r="D5" s="46"/>
      <c r="E5" s="47"/>
      <c r="F5" s="46"/>
      <c r="G5" s="58"/>
      <c r="H5" s="46"/>
      <c r="I5" s="47"/>
      <c r="J5" s="46"/>
      <c r="K5" s="47"/>
      <c r="L5" s="46"/>
      <c r="M5" s="47"/>
    </row>
    <row r="6" spans="1:14" s="39" customFormat="1" ht="20.25" customHeight="1">
      <c r="A6" s="40" t="s">
        <v>14</v>
      </c>
      <c r="B6" s="41">
        <v>0</v>
      </c>
      <c r="C6" s="55">
        <f>B6*M6/L6</f>
        <v>0</v>
      </c>
      <c r="D6" s="41">
        <v>0</v>
      </c>
      <c r="E6" s="41">
        <f>D6*M6/L6</f>
        <v>0</v>
      </c>
      <c r="F6" s="41">
        <v>1</v>
      </c>
      <c r="G6" s="55">
        <f>F6*M6/L6</f>
        <v>100</v>
      </c>
      <c r="H6" s="41">
        <v>0</v>
      </c>
      <c r="I6" s="41">
        <f>H6*M6/L6</f>
        <v>0</v>
      </c>
      <c r="J6" s="41">
        <v>0</v>
      </c>
      <c r="K6" s="41">
        <f ca="1">J6*M6/K6</f>
        <v>0</v>
      </c>
      <c r="L6" s="41">
        <v>1</v>
      </c>
      <c r="M6" s="41">
        <v>100</v>
      </c>
    </row>
    <row r="7" spans="1:14" s="39" customFormat="1" ht="20.25" customHeight="1">
      <c r="A7" s="40" t="s">
        <v>15</v>
      </c>
      <c r="B7" s="180">
        <v>2</v>
      </c>
      <c r="C7" s="55">
        <f>B7*M7/L7</f>
        <v>13.333333333333334</v>
      </c>
      <c r="D7" s="41">
        <v>0</v>
      </c>
      <c r="E7" s="41">
        <f t="shared" ref="E7:E8" si="0">D7*M7/L7</f>
        <v>0</v>
      </c>
      <c r="F7" s="41">
        <v>13</v>
      </c>
      <c r="G7" s="55">
        <f t="shared" ref="G7:G8" si="1">F7*M7/L7</f>
        <v>86.666666666666671</v>
      </c>
      <c r="H7" s="41"/>
      <c r="I7" s="41">
        <f t="shared" ref="I7:I8" si="2">H7*M7/L7</f>
        <v>0</v>
      </c>
      <c r="J7" s="41">
        <v>0</v>
      </c>
      <c r="K7" s="41">
        <f t="shared" ref="K7:K8" ca="1" si="3">J7*M7/K7</f>
        <v>0</v>
      </c>
      <c r="L7" s="41">
        <v>15</v>
      </c>
      <c r="M7" s="41">
        <v>100</v>
      </c>
      <c r="N7" s="119"/>
    </row>
    <row r="8" spans="1:14" s="39" customFormat="1" ht="20.25" customHeight="1">
      <c r="A8" s="40" t="s">
        <v>16</v>
      </c>
      <c r="B8" s="41">
        <v>0</v>
      </c>
      <c r="C8" s="55">
        <f>B8*M8/L8</f>
        <v>0</v>
      </c>
      <c r="D8" s="41">
        <v>0</v>
      </c>
      <c r="E8" s="41">
        <f t="shared" si="0"/>
        <v>0</v>
      </c>
      <c r="F8" s="41">
        <v>1</v>
      </c>
      <c r="G8" s="55">
        <f t="shared" si="1"/>
        <v>100</v>
      </c>
      <c r="H8" s="41">
        <v>0</v>
      </c>
      <c r="I8" s="41">
        <f t="shared" si="2"/>
        <v>0</v>
      </c>
      <c r="J8" s="41">
        <v>0</v>
      </c>
      <c r="K8" s="41">
        <f t="shared" ca="1" si="3"/>
        <v>0</v>
      </c>
      <c r="L8" s="41">
        <v>1</v>
      </c>
      <c r="M8" s="41">
        <v>100</v>
      </c>
    </row>
    <row r="9" spans="1:14" s="5" customFormat="1" ht="20.25" customHeight="1">
      <c r="A9" s="19"/>
      <c r="B9" s="27"/>
      <c r="C9" s="59"/>
      <c r="D9" s="27"/>
      <c r="E9" s="28"/>
      <c r="F9" s="27"/>
      <c r="G9" s="59"/>
      <c r="H9" s="27"/>
      <c r="I9" s="28"/>
      <c r="J9" s="27"/>
      <c r="K9" s="28"/>
      <c r="L9" s="27"/>
      <c r="M9" s="28"/>
    </row>
    <row r="10" spans="1:14" s="39" customFormat="1" ht="20.25" customHeight="1">
      <c r="A10" s="45" t="s">
        <v>20</v>
      </c>
      <c r="B10" s="46"/>
      <c r="C10" s="58"/>
      <c r="D10" s="46"/>
      <c r="E10" s="47"/>
      <c r="F10" s="46"/>
      <c r="G10" s="58"/>
      <c r="H10" s="46"/>
      <c r="I10" s="47"/>
      <c r="J10" s="46"/>
      <c r="K10" s="47"/>
      <c r="L10" s="46"/>
      <c r="M10" s="47"/>
    </row>
    <row r="11" spans="1:14" s="39" customFormat="1" ht="20.25" customHeight="1">
      <c r="A11" s="40" t="s">
        <v>21</v>
      </c>
      <c r="B11" s="51">
        <v>1</v>
      </c>
      <c r="C11" s="55">
        <f>B11*M11/L11</f>
        <v>11.111111111111111</v>
      </c>
      <c r="D11" s="159">
        <f t="shared" ref="D11" ca="1" si="4">C11*L11/K11</f>
        <v>0</v>
      </c>
      <c r="E11" s="159">
        <f t="shared" ref="E11" ca="1" si="5">D11*M11/L11</f>
        <v>0</v>
      </c>
      <c r="F11" s="160">
        <v>8</v>
      </c>
      <c r="G11" s="55">
        <f>F11*M11/L11</f>
        <v>88.888888888888886</v>
      </c>
      <c r="H11" s="51">
        <v>0</v>
      </c>
      <c r="I11" s="41">
        <f t="shared" ref="I11:I14" si="6">H11*M11/L11</f>
        <v>0</v>
      </c>
      <c r="J11" s="51">
        <v>0</v>
      </c>
      <c r="K11" s="41">
        <f t="shared" ref="K11:K13" ca="1" si="7">J11*M11/K11</f>
        <v>0</v>
      </c>
      <c r="L11" s="51">
        <v>9</v>
      </c>
      <c r="M11" s="41">
        <v>100</v>
      </c>
    </row>
    <row r="12" spans="1:14" s="5" customFormat="1" ht="20.25" customHeight="1">
      <c r="A12" s="18" t="s">
        <v>52</v>
      </c>
      <c r="B12" s="31">
        <v>4</v>
      </c>
      <c r="C12" s="55">
        <f t="shared" ref="C12:C14" si="8">B12*M12/L12</f>
        <v>28.571428571428573</v>
      </c>
      <c r="D12" s="161">
        <v>0</v>
      </c>
      <c r="E12" s="159">
        <f t="shared" ref="E12:E14" si="9">D12*M12/L12</f>
        <v>0</v>
      </c>
      <c r="F12" s="161">
        <v>10</v>
      </c>
      <c r="G12" s="55">
        <f t="shared" ref="G12:G14" si="10">F12*M12/L12</f>
        <v>71.428571428571431</v>
      </c>
      <c r="H12" s="31">
        <v>0</v>
      </c>
      <c r="I12" s="41">
        <f t="shared" si="6"/>
        <v>0</v>
      </c>
      <c r="J12" s="51">
        <v>0</v>
      </c>
      <c r="K12" s="41">
        <f t="shared" ca="1" si="7"/>
        <v>0</v>
      </c>
      <c r="L12" s="31">
        <v>14</v>
      </c>
      <c r="M12" s="41">
        <v>100</v>
      </c>
    </row>
    <row r="13" spans="1:14" s="39" customFormat="1" ht="20.25" customHeight="1">
      <c r="A13" s="40" t="s">
        <v>17</v>
      </c>
      <c r="B13" s="51">
        <v>2</v>
      </c>
      <c r="C13" s="55">
        <f t="shared" si="8"/>
        <v>25</v>
      </c>
      <c r="D13" s="160">
        <v>2</v>
      </c>
      <c r="E13" s="159">
        <f t="shared" si="9"/>
        <v>25</v>
      </c>
      <c r="F13" s="160">
        <v>4</v>
      </c>
      <c r="G13" s="55">
        <f t="shared" si="10"/>
        <v>50</v>
      </c>
      <c r="H13" s="51">
        <v>0</v>
      </c>
      <c r="I13" s="41">
        <f t="shared" si="6"/>
        <v>0</v>
      </c>
      <c r="J13" s="51">
        <v>0</v>
      </c>
      <c r="K13" s="41">
        <f t="shared" ca="1" si="7"/>
        <v>0</v>
      </c>
      <c r="L13" s="51">
        <v>8</v>
      </c>
      <c r="M13" s="41">
        <v>100</v>
      </c>
    </row>
    <row r="14" spans="1:14" s="39" customFormat="1" ht="20.25" customHeight="1">
      <c r="A14" s="40" t="s">
        <v>18</v>
      </c>
      <c r="B14" s="51">
        <v>3</v>
      </c>
      <c r="C14" s="55">
        <f t="shared" si="8"/>
        <v>75</v>
      </c>
      <c r="D14" s="51">
        <v>0</v>
      </c>
      <c r="E14" s="41">
        <f t="shared" si="9"/>
        <v>0</v>
      </c>
      <c r="F14" s="51">
        <v>1</v>
      </c>
      <c r="G14" s="55">
        <f t="shared" si="10"/>
        <v>25</v>
      </c>
      <c r="H14" s="51">
        <v>0</v>
      </c>
      <c r="I14" s="41">
        <f t="shared" si="6"/>
        <v>0</v>
      </c>
      <c r="J14" s="51">
        <v>0</v>
      </c>
      <c r="K14" s="41">
        <f ca="1">J14*M14/K14</f>
        <v>0</v>
      </c>
      <c r="L14" s="51">
        <v>4</v>
      </c>
      <c r="M14" s="41">
        <v>100</v>
      </c>
    </row>
    <row r="15" spans="1:14" s="39" customFormat="1" ht="20.25" customHeight="1">
      <c r="A15" s="42"/>
      <c r="B15" s="43"/>
      <c r="C15" s="60"/>
      <c r="D15" s="43"/>
      <c r="E15" s="44"/>
      <c r="F15" s="43"/>
      <c r="G15" s="60"/>
      <c r="H15" s="43"/>
      <c r="I15" s="44"/>
      <c r="J15" s="43"/>
      <c r="K15" s="44"/>
      <c r="L15" s="43"/>
      <c r="M15" s="44"/>
    </row>
    <row r="16" spans="1:14" s="39" customFormat="1" ht="20.25" customHeight="1">
      <c r="A16" s="45" t="s">
        <v>23</v>
      </c>
      <c r="B16" s="46"/>
      <c r="C16" s="58"/>
      <c r="D16" s="46"/>
      <c r="E16" s="47"/>
      <c r="F16" s="46"/>
      <c r="G16" s="58"/>
      <c r="H16" s="46"/>
      <c r="I16" s="47"/>
      <c r="J16" s="46"/>
      <c r="K16" s="47"/>
      <c r="L16" s="46"/>
      <c r="M16" s="47"/>
    </row>
    <row r="17" spans="1:13" s="39" customFormat="1" ht="20.25" customHeight="1">
      <c r="A17" s="40" t="s">
        <v>19</v>
      </c>
      <c r="B17" s="51">
        <v>0</v>
      </c>
      <c r="C17" s="51">
        <v>0</v>
      </c>
      <c r="D17" s="51">
        <v>0</v>
      </c>
      <c r="E17" s="41">
        <f t="shared" ref="E17:E18" si="11">D17*M17/L17</f>
        <v>0</v>
      </c>
      <c r="F17" s="51">
        <v>3</v>
      </c>
      <c r="G17" s="55">
        <f t="shared" ref="G17:G18" si="12">F17*M17/L17</f>
        <v>100</v>
      </c>
      <c r="H17" s="51">
        <v>0</v>
      </c>
      <c r="I17" s="41">
        <f t="shared" ref="I17:I18" si="13">H17*M17/L17</f>
        <v>0</v>
      </c>
      <c r="J17" s="51">
        <v>0</v>
      </c>
      <c r="K17" s="41">
        <f ca="1">J17*M17/K17</f>
        <v>0</v>
      </c>
      <c r="L17" s="51">
        <v>3</v>
      </c>
      <c r="M17" s="41">
        <v>100</v>
      </c>
    </row>
    <row r="18" spans="1:13" s="39" customFormat="1" ht="20.25" customHeight="1">
      <c r="A18" s="40" t="s">
        <v>24</v>
      </c>
      <c r="B18" s="51">
        <v>0</v>
      </c>
      <c r="C18" s="51">
        <v>0</v>
      </c>
      <c r="D18" s="51">
        <v>0</v>
      </c>
      <c r="E18" s="41">
        <f t="shared" ca="1" si="11"/>
        <v>0</v>
      </c>
      <c r="F18" s="51">
        <v>0</v>
      </c>
      <c r="G18" s="55">
        <f t="shared" ca="1" si="12"/>
        <v>0</v>
      </c>
      <c r="H18" s="51">
        <v>0</v>
      </c>
      <c r="I18" s="41">
        <f t="shared" ca="1" si="13"/>
        <v>0</v>
      </c>
      <c r="J18" s="41">
        <f t="shared" ref="J18:K18" ca="1" si="14">I18*L18/J18</f>
        <v>0</v>
      </c>
      <c r="K18" s="41">
        <f t="shared" ca="1" si="14"/>
        <v>0</v>
      </c>
      <c r="L18" s="41">
        <f ca="1">K18*N18/L18</f>
        <v>0</v>
      </c>
      <c r="M18" s="41">
        <f ca="1">L18*O18/M18</f>
        <v>0</v>
      </c>
    </row>
    <row r="19" spans="1:13" s="39" customFormat="1" ht="20.25" customHeight="1">
      <c r="A19" s="42"/>
      <c r="B19" s="43"/>
      <c r="C19" s="60"/>
      <c r="D19" s="43"/>
      <c r="E19" s="44"/>
      <c r="F19" s="43"/>
      <c r="G19" s="60"/>
      <c r="H19" s="43"/>
      <c r="I19" s="44"/>
      <c r="J19" s="43"/>
      <c r="K19" s="44"/>
      <c r="L19" s="43"/>
      <c r="M19" s="44"/>
    </row>
    <row r="20" spans="1:13" s="39" customFormat="1" ht="20.25" customHeight="1">
      <c r="A20" s="45" t="s">
        <v>25</v>
      </c>
      <c r="B20" s="46"/>
      <c r="C20" s="58"/>
      <c r="D20" s="46"/>
      <c r="E20" s="47"/>
      <c r="F20" s="46"/>
      <c r="G20" s="58"/>
      <c r="H20" s="46"/>
      <c r="I20" s="47"/>
      <c r="J20" s="46"/>
      <c r="K20" s="47"/>
      <c r="L20" s="46"/>
      <c r="M20" s="47"/>
    </row>
    <row r="21" spans="1:13" s="39" customFormat="1" ht="20.25" customHeight="1">
      <c r="A21" s="40" t="s">
        <v>26</v>
      </c>
      <c r="B21" s="51">
        <v>3</v>
      </c>
      <c r="C21" s="55">
        <f t="shared" ref="C21:C22" si="15">B21*M21/L21</f>
        <v>100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41">
        <f t="shared" ref="I21:I22" si="16">H21*M21/L21</f>
        <v>0</v>
      </c>
      <c r="J21" s="51">
        <v>0</v>
      </c>
      <c r="K21" s="41">
        <f ca="1">J21*M21/K21</f>
        <v>0</v>
      </c>
      <c r="L21" s="51">
        <v>3</v>
      </c>
      <c r="M21" s="41">
        <v>100</v>
      </c>
    </row>
    <row r="22" spans="1:13" s="39" customFormat="1" ht="20.25" customHeight="1">
      <c r="A22" s="40" t="s">
        <v>27</v>
      </c>
      <c r="B22" s="51">
        <v>5</v>
      </c>
      <c r="C22" s="55">
        <f t="shared" si="15"/>
        <v>62.5</v>
      </c>
      <c r="D22" s="51">
        <v>0</v>
      </c>
      <c r="E22" s="51">
        <v>0</v>
      </c>
      <c r="F22" s="51">
        <v>3</v>
      </c>
      <c r="G22" s="55">
        <f t="shared" ref="G22" si="17">F22*M22/L22</f>
        <v>37.5</v>
      </c>
      <c r="H22" s="51">
        <v>0</v>
      </c>
      <c r="I22" s="41">
        <f t="shared" si="16"/>
        <v>0</v>
      </c>
      <c r="J22" s="51">
        <v>0</v>
      </c>
      <c r="K22" s="41">
        <f ca="1">J22*M22/K22</f>
        <v>0</v>
      </c>
      <c r="L22" s="51">
        <v>8</v>
      </c>
      <c r="M22" s="41">
        <v>100</v>
      </c>
    </row>
    <row r="23" spans="1:13" s="5" customFormat="1" ht="20.25" customHeight="1">
      <c r="A23" s="19"/>
      <c r="B23" s="30"/>
      <c r="C23" s="59"/>
      <c r="D23" s="30"/>
      <c r="E23" s="28"/>
      <c r="F23" s="30"/>
      <c r="G23" s="59"/>
      <c r="H23" s="30"/>
      <c r="I23" s="28"/>
      <c r="J23" s="30"/>
      <c r="K23" s="28"/>
      <c r="L23" s="30"/>
      <c r="M23" s="28"/>
    </row>
    <row r="24" spans="1:13" s="5" customFormat="1" ht="20.25" customHeight="1">
      <c r="A24" s="48" t="s">
        <v>12</v>
      </c>
      <c r="B24" s="49">
        <f>SUM(B6:B23)</f>
        <v>20</v>
      </c>
      <c r="C24" s="117">
        <f>B24*M24/L24</f>
        <v>30.303030303030305</v>
      </c>
      <c r="D24" s="49">
        <v>2</v>
      </c>
      <c r="E24" s="49">
        <f>D24*M24/L24</f>
        <v>3.0303030303030303</v>
      </c>
      <c r="F24" s="49">
        <f t="shared" ref="F24:H24" si="18">SUM(F6:F23)</f>
        <v>44</v>
      </c>
      <c r="G24" s="117">
        <f>F24*M24/L24</f>
        <v>66.666666666666671</v>
      </c>
      <c r="H24" s="49">
        <f t="shared" si="18"/>
        <v>0</v>
      </c>
      <c r="I24" s="49">
        <f>H24*M24/L24</f>
        <v>0</v>
      </c>
      <c r="J24" s="49">
        <v>0</v>
      </c>
      <c r="K24" s="49">
        <f>J24*M24/L24</f>
        <v>0</v>
      </c>
      <c r="L24" s="50">
        <v>66</v>
      </c>
      <c r="M24" s="53">
        <f>100</f>
        <v>100</v>
      </c>
    </row>
    <row r="25" spans="1:13" ht="28.5" customHeight="1">
      <c r="L25" s="52"/>
      <c r="M25" s="52"/>
    </row>
    <row r="26" spans="1:13" ht="20.25" customHeight="1"/>
    <row r="27" spans="1:13" ht="20.25" customHeight="1"/>
    <row r="28" spans="1:13" ht="20.25" customHeight="1"/>
    <row r="29" spans="1:13" ht="30" customHeight="1"/>
    <row r="30" spans="1:13" ht="26.25" customHeight="1">
      <c r="E30" s="1" t="s">
        <v>112</v>
      </c>
    </row>
    <row r="31" spans="1:13" s="1" customFormat="1" ht="24.75" customHeight="1">
      <c r="A31" s="2" t="s">
        <v>0</v>
      </c>
      <c r="C31" s="118"/>
      <c r="E31" s="6"/>
      <c r="G31" s="118"/>
      <c r="I31" s="6"/>
    </row>
    <row r="32" spans="1:13" s="1" customFormat="1" ht="24.75" customHeight="1">
      <c r="A32" s="1" t="s">
        <v>72</v>
      </c>
      <c r="C32" s="118"/>
      <c r="E32" s="6"/>
      <c r="G32" s="118"/>
      <c r="I32" s="6"/>
    </row>
    <row r="33" spans="1:13" s="1" customFormat="1" ht="24.75" customHeight="1">
      <c r="C33" s="118"/>
      <c r="E33" s="6"/>
      <c r="G33" s="118"/>
      <c r="I33" s="138"/>
    </row>
    <row r="34" spans="1:13" s="1" customFormat="1" ht="24.75" customHeight="1">
      <c r="A34" s="2" t="s">
        <v>7</v>
      </c>
      <c r="C34" s="118"/>
      <c r="E34" s="6"/>
      <c r="G34" s="118"/>
      <c r="I34" s="6"/>
    </row>
    <row r="35" spans="1:13" ht="33" customHeight="1">
      <c r="A35" s="90" t="s">
        <v>124</v>
      </c>
    </row>
    <row r="36" spans="1:13" s="37" customFormat="1" ht="60.75" customHeight="1">
      <c r="A36" s="36" t="s">
        <v>44</v>
      </c>
      <c r="B36" s="189" t="s">
        <v>46</v>
      </c>
      <c r="C36" s="189"/>
      <c r="D36" s="189" t="s">
        <v>47</v>
      </c>
      <c r="E36" s="189"/>
      <c r="F36" s="189" t="s">
        <v>48</v>
      </c>
      <c r="G36" s="189"/>
      <c r="H36" s="189" t="s">
        <v>49</v>
      </c>
      <c r="I36" s="189"/>
      <c r="J36" s="189" t="s">
        <v>50</v>
      </c>
      <c r="K36" s="189"/>
      <c r="L36" s="189" t="s">
        <v>51</v>
      </c>
      <c r="M36" s="189"/>
    </row>
    <row r="37" spans="1:13" s="4" customFormat="1" ht="52.5" customHeight="1">
      <c r="A37" s="33" t="s">
        <v>9</v>
      </c>
      <c r="B37" s="20" t="s">
        <v>44</v>
      </c>
      <c r="C37" s="116" t="s">
        <v>45</v>
      </c>
      <c r="D37" s="20" t="s">
        <v>44</v>
      </c>
      <c r="E37" s="21" t="s">
        <v>45</v>
      </c>
      <c r="F37" s="20" t="s">
        <v>44</v>
      </c>
      <c r="G37" s="116" t="s">
        <v>45</v>
      </c>
      <c r="H37" s="20" t="s">
        <v>44</v>
      </c>
      <c r="I37" s="21" t="s">
        <v>45</v>
      </c>
      <c r="J37" s="20" t="s">
        <v>44</v>
      </c>
      <c r="K37" s="21" t="s">
        <v>45</v>
      </c>
      <c r="L37" s="20" t="s">
        <v>44</v>
      </c>
      <c r="M37" s="21" t="s">
        <v>45</v>
      </c>
    </row>
    <row r="38" spans="1:13" s="39" customFormat="1" ht="20.25" customHeight="1">
      <c r="A38" s="45" t="s">
        <v>13</v>
      </c>
      <c r="B38" s="46"/>
      <c r="C38" s="58"/>
      <c r="D38" s="46"/>
      <c r="E38" s="47"/>
      <c r="F38" s="46"/>
      <c r="G38" s="58"/>
      <c r="H38" s="46"/>
      <c r="I38" s="47"/>
      <c r="J38" s="46"/>
      <c r="K38" s="47"/>
      <c r="L38" s="46"/>
      <c r="M38" s="47"/>
    </row>
    <row r="39" spans="1:13" s="39" customFormat="1" ht="20.25" customHeight="1">
      <c r="A39" s="40" t="s">
        <v>14</v>
      </c>
      <c r="B39" s="41">
        <v>0</v>
      </c>
      <c r="C39" s="55">
        <f>B39*M39/L39</f>
        <v>0</v>
      </c>
      <c r="D39" s="41"/>
      <c r="E39" s="41">
        <f>D39*M39/L39</f>
        <v>0</v>
      </c>
      <c r="F39" s="41">
        <v>1</v>
      </c>
      <c r="G39" s="55">
        <f>F39*M39/L39</f>
        <v>100</v>
      </c>
      <c r="H39" s="41">
        <v>0</v>
      </c>
      <c r="I39" s="41">
        <f>H39*M39/L39</f>
        <v>0</v>
      </c>
      <c r="J39" s="41">
        <v>0</v>
      </c>
      <c r="K39" s="41">
        <f ca="1">J39*M39/K39</f>
        <v>0</v>
      </c>
      <c r="L39" s="41">
        <v>1</v>
      </c>
      <c r="M39" s="41">
        <v>100</v>
      </c>
    </row>
    <row r="40" spans="1:13" s="39" customFormat="1" ht="20.25" customHeight="1">
      <c r="A40" s="40" t="s">
        <v>15</v>
      </c>
      <c r="B40" s="41">
        <v>10</v>
      </c>
      <c r="C40" s="55">
        <f>B40*M40/L40</f>
        <v>66.666666666666671</v>
      </c>
      <c r="D40" s="41"/>
      <c r="E40" s="41">
        <f t="shared" ref="E40:E41" si="19">D40*M40/L40</f>
        <v>0</v>
      </c>
      <c r="F40" s="41">
        <v>3</v>
      </c>
      <c r="G40" s="55">
        <v>33.33</v>
      </c>
      <c r="H40" s="41"/>
      <c r="I40" s="41">
        <f t="shared" ref="I40:I41" si="20">H40*M40/L40</f>
        <v>0</v>
      </c>
      <c r="J40" s="41">
        <v>0</v>
      </c>
      <c r="K40" s="41">
        <f t="shared" ref="K40:K41" ca="1" si="21">J40*M40/K40</f>
        <v>0</v>
      </c>
      <c r="L40" s="41">
        <v>15</v>
      </c>
      <c r="M40" s="41">
        <v>100</v>
      </c>
    </row>
    <row r="41" spans="1:13" s="39" customFormat="1" ht="20.25" customHeight="1">
      <c r="A41" s="40" t="s">
        <v>16</v>
      </c>
      <c r="B41" s="41">
        <v>0</v>
      </c>
      <c r="C41" s="55">
        <f>B41*M41/L41</f>
        <v>0</v>
      </c>
      <c r="D41" s="41"/>
      <c r="E41" s="41">
        <f t="shared" si="19"/>
        <v>0</v>
      </c>
      <c r="F41" s="41">
        <v>1</v>
      </c>
      <c r="G41" s="55">
        <f t="shared" ref="G41" si="22">F41*M41/L41</f>
        <v>100</v>
      </c>
      <c r="H41" s="41">
        <v>0</v>
      </c>
      <c r="I41" s="41">
        <f t="shared" si="20"/>
        <v>0</v>
      </c>
      <c r="J41" s="41">
        <v>0</v>
      </c>
      <c r="K41" s="41">
        <f t="shared" ca="1" si="21"/>
        <v>0</v>
      </c>
      <c r="L41" s="41">
        <v>1</v>
      </c>
      <c r="M41" s="41">
        <v>100</v>
      </c>
    </row>
    <row r="42" spans="1:13" s="5" customFormat="1" ht="20.25" customHeight="1">
      <c r="A42" s="19"/>
      <c r="B42" s="27"/>
      <c r="C42" s="59"/>
      <c r="D42" s="27"/>
      <c r="E42" s="28"/>
      <c r="F42" s="27"/>
      <c r="G42" s="59"/>
      <c r="H42" s="27"/>
      <c r="I42" s="28"/>
      <c r="J42" s="27"/>
      <c r="K42" s="28"/>
      <c r="L42" s="27"/>
      <c r="M42" s="28"/>
    </row>
    <row r="43" spans="1:13" s="39" customFormat="1" ht="20.25" customHeight="1">
      <c r="A43" s="45" t="s">
        <v>20</v>
      </c>
      <c r="B43" s="46"/>
      <c r="C43" s="58"/>
      <c r="D43" s="46"/>
      <c r="E43" s="47"/>
      <c r="F43" s="46"/>
      <c r="G43" s="58"/>
      <c r="H43" s="46"/>
      <c r="I43" s="47"/>
      <c r="J43" s="46"/>
      <c r="K43" s="47"/>
      <c r="L43" s="46"/>
      <c r="M43" s="47"/>
    </row>
    <row r="44" spans="1:13" s="39" customFormat="1" ht="20.25" customHeight="1">
      <c r="A44" s="40" t="s">
        <v>21</v>
      </c>
      <c r="B44" s="51">
        <v>2</v>
      </c>
      <c r="C44" s="55">
        <f>B44*M44/L44</f>
        <v>22.222222222222221</v>
      </c>
      <c r="D44" s="51"/>
      <c r="E44" s="41">
        <f t="shared" ref="E44:F47" si="23">D44*M44/L44</f>
        <v>0</v>
      </c>
      <c r="F44" s="51">
        <v>7</v>
      </c>
      <c r="G44" s="55">
        <f>F44*M44/L44</f>
        <v>77.777777777777771</v>
      </c>
      <c r="H44" s="51">
        <v>0</v>
      </c>
      <c r="I44" s="41">
        <f t="shared" ref="I44:I47" si="24">H44*M44/L44</f>
        <v>0</v>
      </c>
      <c r="J44" s="51">
        <v>0</v>
      </c>
      <c r="K44" s="41">
        <f t="shared" ref="K44:K46" ca="1" si="25">J44*M44/K44</f>
        <v>0</v>
      </c>
      <c r="L44" s="51">
        <v>9</v>
      </c>
      <c r="M44" s="41">
        <v>100</v>
      </c>
    </row>
    <row r="45" spans="1:13" s="5" customFormat="1" ht="20.25" customHeight="1">
      <c r="A45" s="18" t="s">
        <v>52</v>
      </c>
      <c r="B45" s="31">
        <v>6</v>
      </c>
      <c r="C45" s="55">
        <f t="shared" ref="C45:C47" si="26">B45*M45/L45</f>
        <v>42.857142857142854</v>
      </c>
      <c r="D45" s="31"/>
      <c r="E45" s="41">
        <f t="shared" si="23"/>
        <v>0</v>
      </c>
      <c r="F45" s="31">
        <v>4</v>
      </c>
      <c r="G45" s="55">
        <f t="shared" ref="G45:G46" si="27">F45*M45/L45</f>
        <v>28.571428571428573</v>
      </c>
      <c r="H45" s="31">
        <v>0</v>
      </c>
      <c r="I45" s="41">
        <f t="shared" si="24"/>
        <v>0</v>
      </c>
      <c r="J45" s="51">
        <v>0</v>
      </c>
      <c r="K45" s="41">
        <f t="shared" ca="1" si="25"/>
        <v>0</v>
      </c>
      <c r="L45" s="31">
        <v>14</v>
      </c>
      <c r="M45" s="41">
        <v>100</v>
      </c>
    </row>
    <row r="46" spans="1:13" s="39" customFormat="1" ht="20.25" customHeight="1">
      <c r="A46" s="40" t="s">
        <v>17</v>
      </c>
      <c r="B46" s="51">
        <v>3</v>
      </c>
      <c r="C46" s="55">
        <f t="shared" si="26"/>
        <v>37.5</v>
      </c>
      <c r="D46" s="51"/>
      <c r="E46" s="41">
        <f t="shared" si="23"/>
        <v>0</v>
      </c>
      <c r="F46" s="51">
        <v>3</v>
      </c>
      <c r="G46" s="55">
        <f t="shared" si="27"/>
        <v>37.5</v>
      </c>
      <c r="H46" s="51">
        <v>0</v>
      </c>
      <c r="I46" s="41">
        <f t="shared" si="24"/>
        <v>0</v>
      </c>
      <c r="J46" s="51">
        <v>0</v>
      </c>
      <c r="K46" s="41">
        <f t="shared" ca="1" si="25"/>
        <v>0</v>
      </c>
      <c r="L46" s="51">
        <v>8</v>
      </c>
      <c r="M46" s="41">
        <v>100</v>
      </c>
    </row>
    <row r="47" spans="1:13" s="39" customFormat="1" ht="20.25" customHeight="1">
      <c r="A47" s="40" t="s">
        <v>18</v>
      </c>
      <c r="B47" s="51">
        <v>1</v>
      </c>
      <c r="C47" s="55">
        <f t="shared" si="26"/>
        <v>25</v>
      </c>
      <c r="D47" s="51"/>
      <c r="E47" s="41">
        <f t="shared" si="23"/>
        <v>0</v>
      </c>
      <c r="F47" s="41">
        <f t="shared" si="23"/>
        <v>0</v>
      </c>
      <c r="G47" s="166" t="s">
        <v>128</v>
      </c>
      <c r="H47" s="51">
        <v>0</v>
      </c>
      <c r="I47" s="41">
        <f t="shared" si="24"/>
        <v>0</v>
      </c>
      <c r="J47" s="51">
        <v>0</v>
      </c>
      <c r="K47" s="41">
        <f ca="1">J47*M47/K47</f>
        <v>0</v>
      </c>
      <c r="L47" s="51">
        <v>4</v>
      </c>
      <c r="M47" s="41">
        <v>100</v>
      </c>
    </row>
    <row r="48" spans="1:13" s="39" customFormat="1" ht="20.25" customHeight="1">
      <c r="A48" s="42"/>
      <c r="B48" s="43"/>
      <c r="C48" s="60"/>
      <c r="D48" s="43"/>
      <c r="E48" s="44" t="s">
        <v>107</v>
      </c>
      <c r="F48" s="43"/>
      <c r="G48" s="60"/>
      <c r="H48" s="43"/>
      <c r="I48" s="44"/>
      <c r="J48" s="43"/>
      <c r="K48" s="44"/>
      <c r="L48" s="43"/>
      <c r="M48" s="44"/>
    </row>
    <row r="49" spans="1:15" s="39" customFormat="1" ht="20.25" customHeight="1">
      <c r="A49" s="45" t="s">
        <v>23</v>
      </c>
      <c r="B49" s="46"/>
      <c r="C49" s="58"/>
      <c r="D49" s="46"/>
      <c r="E49" s="47"/>
      <c r="F49" s="46"/>
      <c r="G49" s="58"/>
      <c r="H49" s="46"/>
      <c r="I49" s="47"/>
      <c r="J49" s="46"/>
      <c r="K49" s="47"/>
      <c r="L49" s="46"/>
      <c r="M49" s="47"/>
    </row>
    <row r="50" spans="1:15" s="39" customFormat="1" ht="20.25" customHeight="1">
      <c r="A50" s="40" t="s">
        <v>19</v>
      </c>
      <c r="B50" s="51">
        <v>0</v>
      </c>
      <c r="C50" s="55">
        <f t="shared" ref="C50" si="28">B50*M50/L50</f>
        <v>0</v>
      </c>
      <c r="D50" s="51"/>
      <c r="E50" s="41">
        <f t="shared" ref="E50:E51" si="29">D50*M50/L50</f>
        <v>0</v>
      </c>
      <c r="F50" s="51">
        <v>3</v>
      </c>
      <c r="G50" s="55">
        <f t="shared" ref="G50:G51" si="30">F50*M50/L50</f>
        <v>100</v>
      </c>
      <c r="H50" s="51">
        <v>0</v>
      </c>
      <c r="I50" s="41">
        <f t="shared" ref="I50:I51" si="31">H50*M50/L50</f>
        <v>0</v>
      </c>
      <c r="J50" s="51">
        <v>0</v>
      </c>
      <c r="K50" s="41">
        <f ca="1">J50*M50/K50</f>
        <v>0</v>
      </c>
      <c r="L50" s="51">
        <v>3</v>
      </c>
      <c r="M50" s="41">
        <v>100</v>
      </c>
    </row>
    <row r="51" spans="1:15" s="39" customFormat="1" ht="20.25" customHeight="1">
      <c r="A51" s="40" t="s">
        <v>24</v>
      </c>
      <c r="B51" s="41">
        <f t="shared" ref="B51" ca="1" si="32">A51*J51/I51</f>
        <v>0</v>
      </c>
      <c r="C51" s="51">
        <v>0</v>
      </c>
      <c r="D51" s="51"/>
      <c r="E51" s="41">
        <f t="shared" ca="1" si="29"/>
        <v>0</v>
      </c>
      <c r="F51" s="51">
        <v>0</v>
      </c>
      <c r="G51" s="55">
        <f t="shared" ca="1" si="30"/>
        <v>0</v>
      </c>
      <c r="H51" s="51">
        <v>0</v>
      </c>
      <c r="I51" s="41">
        <f t="shared" ca="1" si="31"/>
        <v>0</v>
      </c>
      <c r="J51" s="51">
        <v>0</v>
      </c>
      <c r="K51" s="41">
        <f ca="1">J51*M51/K51</f>
        <v>0</v>
      </c>
      <c r="L51" s="41">
        <f ca="1">K51*N51/L51</f>
        <v>0</v>
      </c>
      <c r="M51" s="41">
        <v>0</v>
      </c>
    </row>
    <row r="52" spans="1:15" s="39" customFormat="1" ht="20.25" customHeight="1">
      <c r="A52" s="42"/>
      <c r="B52" s="43"/>
      <c r="C52" s="60"/>
      <c r="D52" s="43"/>
      <c r="E52" s="44"/>
      <c r="F52" s="43"/>
      <c r="G52" s="60"/>
      <c r="H52" s="43"/>
      <c r="I52" s="44"/>
      <c r="J52" s="43"/>
      <c r="K52" s="44"/>
      <c r="L52" s="43"/>
      <c r="M52" s="44"/>
    </row>
    <row r="53" spans="1:15" s="39" customFormat="1" ht="20.25" customHeight="1">
      <c r="A53" s="45" t="s">
        <v>25</v>
      </c>
      <c r="B53" s="46"/>
      <c r="C53" s="58"/>
      <c r="D53" s="46"/>
      <c r="E53" s="47"/>
      <c r="F53" s="46"/>
      <c r="G53" s="58"/>
      <c r="H53" s="46"/>
      <c r="I53" s="47"/>
      <c r="J53" s="46"/>
      <c r="K53" s="47"/>
      <c r="L53" s="46"/>
      <c r="M53" s="47"/>
    </row>
    <row r="54" spans="1:15" s="39" customFormat="1" ht="20.25" customHeight="1">
      <c r="A54" s="40" t="s">
        <v>26</v>
      </c>
      <c r="B54" s="166" t="s">
        <v>128</v>
      </c>
      <c r="C54" s="41">
        <f t="shared" ref="C54" ca="1" si="33">B54*K54/J54</f>
        <v>0</v>
      </c>
      <c r="D54" s="51"/>
      <c r="E54" s="41">
        <f t="shared" ref="E54:E55" si="34">D54*M54/L54</f>
        <v>0</v>
      </c>
      <c r="F54" s="167" t="s">
        <v>128</v>
      </c>
      <c r="G54" s="168" t="s">
        <v>128</v>
      </c>
      <c r="H54" s="51">
        <v>0</v>
      </c>
      <c r="I54" s="41">
        <f t="shared" ref="I54:I55" si="35">H54*M54/L54</f>
        <v>0</v>
      </c>
      <c r="J54" s="51">
        <v>0</v>
      </c>
      <c r="K54" s="41">
        <f ca="1">J54*M54/K54</f>
        <v>0</v>
      </c>
      <c r="L54" s="51">
        <v>3</v>
      </c>
      <c r="M54" s="41">
        <v>100</v>
      </c>
    </row>
    <row r="55" spans="1:15" s="39" customFormat="1" ht="20.25" customHeight="1">
      <c r="A55" s="40" t="s">
        <v>27</v>
      </c>
      <c r="B55" s="160">
        <v>2</v>
      </c>
      <c r="C55" s="55">
        <f t="shared" ref="C55" si="36">B55*M55/L55</f>
        <v>25</v>
      </c>
      <c r="D55" s="51"/>
      <c r="E55" s="41">
        <f t="shared" si="34"/>
        <v>0</v>
      </c>
      <c r="F55" s="51">
        <v>1</v>
      </c>
      <c r="G55" s="55">
        <v>75</v>
      </c>
      <c r="H55" s="51">
        <v>0</v>
      </c>
      <c r="I55" s="41">
        <f t="shared" si="35"/>
        <v>0</v>
      </c>
      <c r="J55" s="51">
        <v>0</v>
      </c>
      <c r="K55" s="41">
        <f ca="1">J55*M55/K55</f>
        <v>0</v>
      </c>
      <c r="L55" s="51">
        <v>8</v>
      </c>
      <c r="M55" s="41">
        <v>100</v>
      </c>
    </row>
    <row r="56" spans="1:15" s="5" customFormat="1" ht="20.25" customHeight="1">
      <c r="A56" s="19"/>
      <c r="B56" s="30"/>
      <c r="C56" s="59"/>
      <c r="D56" s="30"/>
      <c r="E56" s="28"/>
      <c r="F56" s="30"/>
      <c r="G56" s="59"/>
      <c r="H56" s="30"/>
      <c r="I56" s="28"/>
      <c r="J56" s="30"/>
      <c r="K56" s="28"/>
      <c r="L56" s="30"/>
      <c r="M56" s="28"/>
    </row>
    <row r="57" spans="1:15" s="5" customFormat="1" ht="20.25" customHeight="1">
      <c r="A57" s="48" t="s">
        <v>12</v>
      </c>
      <c r="B57" s="49">
        <v>24</v>
      </c>
      <c r="C57" s="117">
        <f>B57*M57/L57</f>
        <v>36.363636363636367</v>
      </c>
      <c r="D57" s="49">
        <f t="shared" ref="D57" si="37">SUM(D39:D56)</f>
        <v>0</v>
      </c>
      <c r="E57" s="49">
        <f>D57*M57/L57</f>
        <v>0</v>
      </c>
      <c r="F57" s="49">
        <v>23</v>
      </c>
      <c r="G57" s="117">
        <v>34.85</v>
      </c>
      <c r="H57" s="49">
        <f t="shared" ref="H57" si="38">SUM(H39:H56)</f>
        <v>0</v>
      </c>
      <c r="I57" s="49">
        <f>H57*M57/L57</f>
        <v>0</v>
      </c>
      <c r="J57" s="49">
        <f t="shared" ref="J57" si="39">SUM(J39:J56)</f>
        <v>0</v>
      </c>
      <c r="K57" s="49">
        <f>J57*M57/L57</f>
        <v>0</v>
      </c>
      <c r="L57" s="50">
        <v>66</v>
      </c>
      <c r="M57" s="53">
        <f>100</f>
        <v>100</v>
      </c>
    </row>
    <row r="58" spans="1:15" ht="20.25" customHeight="1">
      <c r="O58" s="104"/>
    </row>
    <row r="59" spans="1:15" ht="20.25" customHeight="1">
      <c r="E59" s="1" t="s">
        <v>116</v>
      </c>
      <c r="O59" s="104"/>
    </row>
    <row r="60" spans="1:15" s="1" customFormat="1" ht="39.75" customHeight="1">
      <c r="A60" s="2" t="s">
        <v>71</v>
      </c>
      <c r="C60" s="118"/>
      <c r="E60" s="6"/>
      <c r="G60" s="118"/>
      <c r="I60" s="6"/>
      <c r="O60" s="91"/>
    </row>
    <row r="61" spans="1:15" ht="46.5" customHeight="1">
      <c r="A61" s="90" t="s">
        <v>127</v>
      </c>
    </row>
    <row r="62" spans="1:15" s="37" customFormat="1" ht="60.75" customHeight="1">
      <c r="A62" s="36" t="s">
        <v>44</v>
      </c>
      <c r="B62" s="189" t="s">
        <v>46</v>
      </c>
      <c r="C62" s="189"/>
      <c r="D62" s="189" t="s">
        <v>47</v>
      </c>
      <c r="E62" s="189"/>
      <c r="F62" s="189" t="s">
        <v>48</v>
      </c>
      <c r="G62" s="189"/>
      <c r="H62" s="189" t="s">
        <v>49</v>
      </c>
      <c r="I62" s="189"/>
      <c r="J62" s="189" t="s">
        <v>50</v>
      </c>
      <c r="K62" s="189"/>
      <c r="L62" s="189" t="s">
        <v>51</v>
      </c>
      <c r="M62" s="189"/>
    </row>
    <row r="63" spans="1:15" s="4" customFormat="1" ht="52.5" customHeight="1">
      <c r="A63" s="33" t="s">
        <v>9</v>
      </c>
      <c r="B63" s="20" t="s">
        <v>44</v>
      </c>
      <c r="C63" s="116" t="s">
        <v>45</v>
      </c>
      <c r="D63" s="20" t="s">
        <v>44</v>
      </c>
      <c r="E63" s="21" t="s">
        <v>45</v>
      </c>
      <c r="F63" s="20" t="s">
        <v>44</v>
      </c>
      <c r="G63" s="116" t="s">
        <v>45</v>
      </c>
      <c r="H63" s="20" t="s">
        <v>44</v>
      </c>
      <c r="I63" s="21" t="s">
        <v>45</v>
      </c>
      <c r="J63" s="20" t="s">
        <v>44</v>
      </c>
      <c r="K63" s="21" t="s">
        <v>45</v>
      </c>
      <c r="L63" s="20" t="s">
        <v>44</v>
      </c>
      <c r="M63" s="21" t="s">
        <v>45</v>
      </c>
    </row>
    <row r="64" spans="1:15" s="39" customFormat="1" ht="20.25" customHeight="1">
      <c r="A64" s="45" t="s">
        <v>13</v>
      </c>
      <c r="B64" s="46"/>
      <c r="C64" s="58"/>
      <c r="D64" s="46"/>
      <c r="E64" s="47"/>
      <c r="F64" s="46"/>
      <c r="G64" s="58"/>
      <c r="H64" s="46"/>
      <c r="I64" s="47"/>
      <c r="J64" s="46"/>
      <c r="K64" s="47"/>
      <c r="L64" s="46"/>
      <c r="M64" s="47"/>
    </row>
    <row r="65" spans="1:13" s="39" customFormat="1" ht="20.25" customHeight="1">
      <c r="A65" s="40" t="s">
        <v>14</v>
      </c>
      <c r="B65" s="41">
        <v>0</v>
      </c>
      <c r="C65" s="55">
        <f>B65*M65/L65</f>
        <v>0</v>
      </c>
      <c r="D65" s="41"/>
      <c r="E65" s="41">
        <f>D65*M65/L65</f>
        <v>0</v>
      </c>
      <c r="F65" s="41">
        <v>1</v>
      </c>
      <c r="G65" s="55">
        <f>F65*M65/L65</f>
        <v>100</v>
      </c>
      <c r="H65" s="41">
        <v>0</v>
      </c>
      <c r="I65" s="41">
        <f>H65*M65/L65</f>
        <v>0</v>
      </c>
      <c r="J65" s="41">
        <v>0</v>
      </c>
      <c r="K65" s="41">
        <f ca="1">J65*M65/K65</f>
        <v>0</v>
      </c>
      <c r="L65" s="41">
        <v>1</v>
      </c>
      <c r="M65" s="41">
        <v>100</v>
      </c>
    </row>
    <row r="66" spans="1:13" s="39" customFormat="1" ht="20.25" customHeight="1">
      <c r="A66" s="40" t="s">
        <v>15</v>
      </c>
      <c r="B66" s="41">
        <f>B7+B40</f>
        <v>12</v>
      </c>
      <c r="C66" s="55">
        <f>B66*M66/L66</f>
        <v>80</v>
      </c>
      <c r="D66" s="41"/>
      <c r="E66" s="41">
        <f t="shared" ref="E66:E67" si="40">D66*M66/L66</f>
        <v>0</v>
      </c>
      <c r="F66" s="41">
        <f>L66-B66</f>
        <v>3</v>
      </c>
      <c r="G66" s="55">
        <f t="shared" ref="G66:G67" si="41">F66*M66/L66</f>
        <v>20</v>
      </c>
      <c r="H66" s="41"/>
      <c r="I66" s="41">
        <f t="shared" ref="I66:I67" si="42">H66*M66/L66</f>
        <v>0</v>
      </c>
      <c r="J66" s="41">
        <v>0</v>
      </c>
      <c r="K66" s="41">
        <f t="shared" ref="K66:K67" ca="1" si="43">J66*M66/K66</f>
        <v>0</v>
      </c>
      <c r="L66" s="41">
        <v>15</v>
      </c>
      <c r="M66" s="41">
        <v>100</v>
      </c>
    </row>
    <row r="67" spans="1:13" s="39" customFormat="1" ht="20.25" customHeight="1">
      <c r="A67" s="40" t="s">
        <v>16</v>
      </c>
      <c r="B67" s="41">
        <f>B41+B8</f>
        <v>0</v>
      </c>
      <c r="C67" s="55">
        <f>B67*M67/L67</f>
        <v>0</v>
      </c>
      <c r="D67" s="41"/>
      <c r="E67" s="41">
        <f t="shared" si="40"/>
        <v>0</v>
      </c>
      <c r="F67" s="41">
        <v>1</v>
      </c>
      <c r="G67" s="55">
        <f t="shared" si="41"/>
        <v>100</v>
      </c>
      <c r="H67" s="41">
        <v>0</v>
      </c>
      <c r="I67" s="41">
        <f t="shared" si="42"/>
        <v>0</v>
      </c>
      <c r="J67" s="41">
        <v>0</v>
      </c>
      <c r="K67" s="41">
        <f t="shared" ca="1" si="43"/>
        <v>0</v>
      </c>
      <c r="L67" s="41">
        <v>1</v>
      </c>
      <c r="M67" s="41">
        <v>100</v>
      </c>
    </row>
    <row r="68" spans="1:13" s="5" customFormat="1" ht="20.25" customHeight="1">
      <c r="A68" s="19"/>
      <c r="B68" s="27"/>
      <c r="C68" s="59"/>
      <c r="D68" s="27"/>
      <c r="E68" s="28"/>
      <c r="F68" s="27"/>
      <c r="G68" s="59"/>
      <c r="H68" s="27"/>
      <c r="I68" s="28"/>
      <c r="J68" s="27"/>
      <c r="K68" s="28"/>
      <c r="L68" s="27"/>
      <c r="M68" s="28"/>
    </row>
    <row r="69" spans="1:13" s="39" customFormat="1" ht="20.25" customHeight="1">
      <c r="A69" s="45" t="s">
        <v>20</v>
      </c>
      <c r="B69" s="46"/>
      <c r="C69" s="58"/>
      <c r="D69" s="46"/>
      <c r="E69" s="47"/>
      <c r="F69" s="46"/>
      <c r="G69" s="58"/>
      <c r="H69" s="46"/>
      <c r="I69" s="47"/>
      <c r="J69" s="46"/>
      <c r="K69" s="47"/>
      <c r="L69" s="46"/>
      <c r="M69" s="47"/>
    </row>
    <row r="70" spans="1:13" s="39" customFormat="1" ht="20.25" customHeight="1">
      <c r="A70" s="40" t="s">
        <v>21</v>
      </c>
      <c r="B70" s="51">
        <v>3</v>
      </c>
      <c r="C70" s="55">
        <f>B70*M70/L70</f>
        <v>33.333333333333336</v>
      </c>
      <c r="D70" s="51"/>
      <c r="E70" s="41">
        <f t="shared" ref="E70:E73" si="44">D70*M70/L70</f>
        <v>0</v>
      </c>
      <c r="F70" s="51">
        <v>6</v>
      </c>
      <c r="G70" s="55">
        <f>F70*M70/L70</f>
        <v>66.666666666666671</v>
      </c>
      <c r="H70" s="51">
        <v>0</v>
      </c>
      <c r="I70" s="41">
        <f t="shared" ref="I70:I73" si="45">H70*M70/L70</f>
        <v>0</v>
      </c>
      <c r="J70" s="51">
        <v>0</v>
      </c>
      <c r="K70" s="41">
        <f t="shared" ref="K70:K72" ca="1" si="46">J70*M70/K70</f>
        <v>0</v>
      </c>
      <c r="L70" s="51">
        <v>9</v>
      </c>
      <c r="M70" s="41">
        <v>100</v>
      </c>
    </row>
    <row r="71" spans="1:13" s="5" customFormat="1" ht="20.25" customHeight="1">
      <c r="A71" s="18" t="s">
        <v>52</v>
      </c>
      <c r="B71" s="31">
        <v>10</v>
      </c>
      <c r="C71" s="55">
        <f t="shared" ref="C71:C73" si="47">B71*M71/L71</f>
        <v>71.428571428571431</v>
      </c>
      <c r="D71" s="31"/>
      <c r="E71" s="41">
        <f t="shared" si="44"/>
        <v>0</v>
      </c>
      <c r="F71" s="31">
        <v>4</v>
      </c>
      <c r="G71" s="55">
        <f t="shared" ref="G71:G72" si="48">F71*M71/L71</f>
        <v>28.571428571428573</v>
      </c>
      <c r="H71" s="31">
        <v>0</v>
      </c>
      <c r="I71" s="41">
        <f t="shared" si="45"/>
        <v>0</v>
      </c>
      <c r="J71" s="51">
        <v>0</v>
      </c>
      <c r="K71" s="41">
        <f t="shared" ca="1" si="46"/>
        <v>0</v>
      </c>
      <c r="L71" s="31">
        <v>14</v>
      </c>
      <c r="M71" s="41">
        <v>100</v>
      </c>
    </row>
    <row r="72" spans="1:13" s="39" customFormat="1" ht="20.25" customHeight="1">
      <c r="A72" s="40" t="s">
        <v>17</v>
      </c>
      <c r="B72" s="51">
        <v>5</v>
      </c>
      <c r="C72" s="55">
        <f t="shared" si="47"/>
        <v>62.5</v>
      </c>
      <c r="D72" s="51"/>
      <c r="E72" s="41">
        <f t="shared" si="44"/>
        <v>0</v>
      </c>
      <c r="F72" s="51">
        <v>3</v>
      </c>
      <c r="G72" s="55">
        <f t="shared" si="48"/>
        <v>37.5</v>
      </c>
      <c r="H72" s="51">
        <v>0</v>
      </c>
      <c r="I72" s="41">
        <f t="shared" si="45"/>
        <v>0</v>
      </c>
      <c r="J72" s="51">
        <v>0</v>
      </c>
      <c r="K72" s="41">
        <f t="shared" ca="1" si="46"/>
        <v>0</v>
      </c>
      <c r="L72" s="51">
        <v>8</v>
      </c>
      <c r="M72" s="41">
        <v>100</v>
      </c>
    </row>
    <row r="73" spans="1:13" s="39" customFormat="1" ht="20.25" customHeight="1">
      <c r="A73" s="40" t="s">
        <v>18</v>
      </c>
      <c r="B73" s="51">
        <v>4</v>
      </c>
      <c r="C73" s="55">
        <f t="shared" si="47"/>
        <v>100</v>
      </c>
      <c r="D73" s="51"/>
      <c r="E73" s="41">
        <f t="shared" si="44"/>
        <v>0</v>
      </c>
      <c r="F73" s="169" t="s">
        <v>128</v>
      </c>
      <c r="G73" s="168" t="s">
        <v>128</v>
      </c>
      <c r="H73" s="51">
        <v>0</v>
      </c>
      <c r="I73" s="41">
        <f t="shared" si="45"/>
        <v>0</v>
      </c>
      <c r="J73" s="51">
        <v>0</v>
      </c>
      <c r="K73" s="41">
        <f ca="1">J73*M73/K73</f>
        <v>0</v>
      </c>
      <c r="L73" s="51">
        <v>4</v>
      </c>
      <c r="M73" s="41">
        <v>100</v>
      </c>
    </row>
    <row r="74" spans="1:13" s="39" customFormat="1" ht="20.25" customHeight="1">
      <c r="A74" s="42"/>
      <c r="B74" s="43"/>
      <c r="C74" s="60"/>
      <c r="D74" s="43"/>
      <c r="E74" s="44"/>
      <c r="F74" s="43"/>
      <c r="G74" s="60"/>
      <c r="H74" s="43"/>
      <c r="I74" s="44"/>
      <c r="J74" s="43"/>
      <c r="K74" s="44"/>
      <c r="L74" s="43"/>
      <c r="M74" s="44"/>
    </row>
    <row r="75" spans="1:13" s="39" customFormat="1" ht="20.25" customHeight="1">
      <c r="A75" s="45" t="s">
        <v>23</v>
      </c>
      <c r="B75" s="46"/>
      <c r="C75" s="58"/>
      <c r="D75" s="46"/>
      <c r="E75" s="47"/>
      <c r="F75" s="46"/>
      <c r="G75" s="58"/>
      <c r="H75" s="46"/>
      <c r="I75" s="47"/>
      <c r="J75" s="46"/>
      <c r="K75" s="47"/>
      <c r="L75" s="46"/>
      <c r="M75" s="47"/>
    </row>
    <row r="76" spans="1:13" s="39" customFormat="1" ht="20.25" customHeight="1">
      <c r="A76" s="40" t="s">
        <v>19</v>
      </c>
      <c r="B76" s="51">
        <f>B17+0</f>
        <v>0</v>
      </c>
      <c r="C76" s="55">
        <f t="shared" ref="C76" si="49">B76*M76/L76</f>
        <v>0</v>
      </c>
      <c r="D76" s="51"/>
      <c r="E76" s="41">
        <f t="shared" ref="E76" si="50">D76*M76/L76</f>
        <v>0</v>
      </c>
      <c r="F76" s="51">
        <v>3</v>
      </c>
      <c r="G76" s="55">
        <f t="shared" ref="G76" si="51">F76*M76/L76</f>
        <v>100</v>
      </c>
      <c r="H76" s="51">
        <v>0</v>
      </c>
      <c r="I76" s="41">
        <f t="shared" ref="I76" si="52">H76*M76/L76</f>
        <v>0</v>
      </c>
      <c r="J76" s="51">
        <v>0</v>
      </c>
      <c r="K76" s="41">
        <f ca="1">J76*M76/K76</f>
        <v>0</v>
      </c>
      <c r="L76" s="51">
        <v>3</v>
      </c>
      <c r="M76" s="41">
        <v>100</v>
      </c>
    </row>
    <row r="77" spans="1:13" s="39" customFormat="1" ht="20.25" customHeight="1">
      <c r="A77" s="40" t="s">
        <v>24</v>
      </c>
      <c r="B77" s="168" t="s">
        <v>128</v>
      </c>
      <c r="C77" s="168" t="s">
        <v>128</v>
      </c>
      <c r="D77" s="160"/>
      <c r="E77" s="166" t="s">
        <v>128</v>
      </c>
      <c r="F77" s="160">
        <v>0</v>
      </c>
      <c r="G77" s="168" t="s">
        <v>128</v>
      </c>
      <c r="H77" s="160">
        <v>0</v>
      </c>
      <c r="I77" s="166" t="s">
        <v>128</v>
      </c>
      <c r="J77" s="160">
        <v>0</v>
      </c>
      <c r="K77" s="159">
        <f ca="1">J77*M77/K77</f>
        <v>0</v>
      </c>
      <c r="L77" s="169" t="s">
        <v>128</v>
      </c>
      <c r="M77" s="41">
        <v>0</v>
      </c>
    </row>
    <row r="78" spans="1:13" s="39" customFormat="1" ht="20.25" customHeight="1">
      <c r="A78" s="42"/>
      <c r="B78" s="43"/>
      <c r="C78" s="60"/>
      <c r="D78" s="43"/>
      <c r="E78" s="44"/>
      <c r="F78" s="43"/>
      <c r="G78" s="60"/>
      <c r="H78" s="43"/>
      <c r="I78" s="44"/>
      <c r="J78" s="43"/>
      <c r="K78" s="44"/>
      <c r="L78" s="43"/>
      <c r="M78" s="44"/>
    </row>
    <row r="79" spans="1:13" s="39" customFormat="1" ht="20.25" customHeight="1">
      <c r="A79" s="45" t="s">
        <v>165</v>
      </c>
      <c r="B79" s="46"/>
      <c r="C79" s="58"/>
      <c r="D79" s="46"/>
      <c r="E79" s="47"/>
      <c r="F79" s="46"/>
      <c r="G79" s="58"/>
      <c r="H79" s="46"/>
      <c r="I79" s="47"/>
      <c r="J79" s="46"/>
      <c r="K79" s="47"/>
      <c r="L79" s="46"/>
      <c r="M79" s="47"/>
    </row>
    <row r="80" spans="1:13" s="39" customFormat="1" ht="20.25" customHeight="1">
      <c r="A80" s="40" t="s">
        <v>26</v>
      </c>
      <c r="B80" s="51">
        <v>3</v>
      </c>
      <c r="C80" s="55">
        <f t="shared" ref="C80:C81" si="53">B80*M80/L80</f>
        <v>100</v>
      </c>
      <c r="D80" s="51"/>
      <c r="E80" s="41">
        <f t="shared" ref="E80:E81" si="54">D80*M80/L80</f>
        <v>0</v>
      </c>
      <c r="F80" s="169" t="s">
        <v>128</v>
      </c>
      <c r="G80" s="168" t="s">
        <v>128</v>
      </c>
      <c r="H80" s="51">
        <v>0</v>
      </c>
      <c r="I80" s="41">
        <f t="shared" ref="I80:I81" si="55">H80*M80/L80</f>
        <v>0</v>
      </c>
      <c r="J80" s="51">
        <v>0</v>
      </c>
      <c r="K80" s="41">
        <f ca="1">J80*M80/K80</f>
        <v>0</v>
      </c>
      <c r="L80" s="51">
        <v>3</v>
      </c>
      <c r="M80" s="41">
        <v>100</v>
      </c>
    </row>
    <row r="81" spans="1:13" s="39" customFormat="1" ht="20.25" customHeight="1">
      <c r="A81" s="40" t="s">
        <v>27</v>
      </c>
      <c r="B81" s="51">
        <v>7</v>
      </c>
      <c r="C81" s="55">
        <f t="shared" si="53"/>
        <v>87.5</v>
      </c>
      <c r="D81" s="51"/>
      <c r="E81" s="41">
        <f t="shared" si="54"/>
        <v>0</v>
      </c>
      <c r="F81" s="51">
        <v>1</v>
      </c>
      <c r="G81" s="55">
        <f t="shared" ref="G81" si="56">F81*M81/L81</f>
        <v>12.5</v>
      </c>
      <c r="H81" s="51">
        <v>0</v>
      </c>
      <c r="I81" s="41">
        <f t="shared" si="55"/>
        <v>0</v>
      </c>
      <c r="J81" s="51">
        <v>0</v>
      </c>
      <c r="K81" s="41">
        <f ca="1">J81*M81/K81</f>
        <v>0</v>
      </c>
      <c r="L81" s="51">
        <v>8</v>
      </c>
      <c r="M81" s="41">
        <v>100</v>
      </c>
    </row>
    <row r="82" spans="1:13" s="5" customFormat="1" ht="20.25" customHeight="1">
      <c r="A82" s="19"/>
      <c r="B82" s="30"/>
      <c r="C82" s="59"/>
      <c r="D82" s="30"/>
      <c r="E82" s="28"/>
      <c r="F82" s="30"/>
      <c r="G82" s="59"/>
      <c r="H82" s="30"/>
      <c r="I82" s="28"/>
      <c r="J82" s="30"/>
      <c r="K82" s="28"/>
      <c r="L82" s="30"/>
      <c r="M82" s="28"/>
    </row>
    <row r="83" spans="1:13" s="5" customFormat="1" ht="20.25" customHeight="1">
      <c r="A83" s="48" t="s">
        <v>12</v>
      </c>
      <c r="B83" s="49">
        <f>SUM(B65:B82)</f>
        <v>44</v>
      </c>
      <c r="C83" s="117">
        <f>B83*M83/L83</f>
        <v>66.666666666666671</v>
      </c>
      <c r="D83" s="49">
        <f t="shared" ref="D83" si="57">SUM(D65:D82)</f>
        <v>0</v>
      </c>
      <c r="E83" s="49">
        <f>D83*M83/L83</f>
        <v>0</v>
      </c>
      <c r="F83" s="49">
        <f>SUM(F65:F82)</f>
        <v>22</v>
      </c>
      <c r="G83" s="117">
        <f>F83*M83/L83</f>
        <v>33.333333333333336</v>
      </c>
      <c r="H83" s="49">
        <f t="shared" ref="H83" si="58">SUM(H65:H82)</f>
        <v>0</v>
      </c>
      <c r="I83" s="49">
        <f>H83*M83/L83</f>
        <v>0</v>
      </c>
      <c r="J83" s="49">
        <f t="shared" ref="J83" si="59">SUM(J65:J82)</f>
        <v>0</v>
      </c>
      <c r="K83" s="49">
        <f>J83*M83/L83</f>
        <v>0</v>
      </c>
      <c r="L83" s="50">
        <f>SUM(L65:L81)</f>
        <v>66</v>
      </c>
      <c r="M83" s="53">
        <f>100</f>
        <v>100</v>
      </c>
    </row>
    <row r="84" spans="1:13" ht="20.25" customHeight="1"/>
    <row r="85" spans="1:13" ht="20.25" customHeight="1"/>
    <row r="86" spans="1:13" ht="20.25" customHeight="1"/>
    <row r="87" spans="1:13" ht="20.25" customHeight="1"/>
    <row r="88" spans="1:13" ht="20.25" customHeight="1"/>
    <row r="89" spans="1:13" ht="20.25" customHeight="1"/>
    <row r="90" spans="1:13" ht="20.25" customHeight="1"/>
    <row r="91" spans="1:13" ht="20.25" customHeight="1"/>
    <row r="92" spans="1:13" ht="20.25" customHeight="1"/>
    <row r="93" spans="1:13" ht="20.25" customHeight="1"/>
    <row r="94" spans="1:13" ht="20.25" customHeight="1"/>
    <row r="95" spans="1:13" ht="20.25" customHeight="1"/>
    <row r="96" spans="1:13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</sheetData>
  <mergeCells count="18">
    <mergeCell ref="L3:M3"/>
    <mergeCell ref="B3:C3"/>
    <mergeCell ref="D3:E3"/>
    <mergeCell ref="F3:G3"/>
    <mergeCell ref="H3:I3"/>
    <mergeCell ref="J3:K3"/>
    <mergeCell ref="L62:M62"/>
    <mergeCell ref="B36:C36"/>
    <mergeCell ref="D36:E36"/>
    <mergeCell ref="F36:G36"/>
    <mergeCell ref="H36:I36"/>
    <mergeCell ref="J36:K36"/>
    <mergeCell ref="L36:M36"/>
    <mergeCell ref="B62:C62"/>
    <mergeCell ref="D62:E62"/>
    <mergeCell ref="F62:G62"/>
    <mergeCell ref="H62:I62"/>
    <mergeCell ref="J62:K62"/>
  </mergeCells>
  <pageMargins left="0.35433070866141736" right="0.23622047244094491" top="0.3937007874015748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4"/>
  <sheetViews>
    <sheetView topLeftCell="A10" workbookViewId="0">
      <selection activeCell="A20" sqref="A20"/>
    </sheetView>
  </sheetViews>
  <sheetFormatPr defaultRowHeight="18"/>
  <cols>
    <col min="1" max="1" width="30.5" style="68" customWidth="1"/>
    <col min="2" max="2" width="13" style="68" customWidth="1"/>
    <col min="3" max="3" width="7.625" style="69" customWidth="1"/>
    <col min="4" max="4" width="13" style="68" customWidth="1"/>
    <col min="5" max="5" width="7.625" style="68" customWidth="1"/>
    <col min="6" max="6" width="13" style="68" customWidth="1"/>
    <col min="7" max="7" width="7.625" style="70" customWidth="1"/>
    <col min="8" max="16384" width="9" style="68"/>
  </cols>
  <sheetData>
    <row r="1" spans="1:7" ht="21">
      <c r="C1" s="91" t="s">
        <v>163</v>
      </c>
    </row>
    <row r="2" spans="1:7" s="1" customFormat="1" ht="36.75" customHeight="1">
      <c r="A2" s="90" t="s">
        <v>125</v>
      </c>
      <c r="C2" s="91"/>
      <c r="G2" s="10"/>
    </row>
    <row r="3" spans="1:7" s="72" customFormat="1" ht="65.25" customHeight="1">
      <c r="A3" s="71" t="s">
        <v>11</v>
      </c>
      <c r="B3" s="190" t="s">
        <v>53</v>
      </c>
      <c r="C3" s="190"/>
      <c r="D3" s="190" t="s">
        <v>54</v>
      </c>
      <c r="E3" s="190"/>
      <c r="F3" s="190" t="s">
        <v>12</v>
      </c>
      <c r="G3" s="190"/>
    </row>
    <row r="4" spans="1:7" s="4" customFormat="1" ht="65.25" customHeight="1">
      <c r="A4" s="73" t="s">
        <v>9</v>
      </c>
      <c r="B4" s="34" t="s">
        <v>55</v>
      </c>
      <c r="C4" s="57" t="s">
        <v>45</v>
      </c>
      <c r="D4" s="34" t="s">
        <v>55</v>
      </c>
      <c r="E4" s="35" t="s">
        <v>45</v>
      </c>
      <c r="F4" s="34" t="s">
        <v>55</v>
      </c>
      <c r="G4" s="54" t="s">
        <v>45</v>
      </c>
    </row>
    <row r="5" spans="1:7" s="62" customFormat="1" ht="20.25" customHeight="1">
      <c r="A5" s="74" t="s">
        <v>107</v>
      </c>
      <c r="B5" s="75"/>
      <c r="C5" s="76"/>
      <c r="D5" s="75"/>
      <c r="E5" s="77"/>
      <c r="F5" s="75"/>
      <c r="G5" s="78"/>
    </row>
    <row r="6" spans="1:7" s="62" customFormat="1" ht="20.25" customHeight="1">
      <c r="A6" s="79" t="s">
        <v>14</v>
      </c>
      <c r="B6" s="80">
        <v>0</v>
      </c>
      <c r="C6" s="81"/>
      <c r="D6" s="80">
        <v>0</v>
      </c>
      <c r="E6" s="82"/>
      <c r="F6" s="80">
        <v>0</v>
      </c>
      <c r="G6" s="80">
        <f>F6*G24/F24</f>
        <v>0</v>
      </c>
    </row>
    <row r="7" spans="1:7" s="62" customFormat="1" ht="20.25" customHeight="1">
      <c r="A7" s="79" t="s">
        <v>15</v>
      </c>
      <c r="B7" s="80">
        <v>151000</v>
      </c>
      <c r="C7" s="81">
        <f>B7*C24/B24</f>
        <v>6.280192127630273</v>
      </c>
      <c r="D7" s="80">
        <v>0</v>
      </c>
      <c r="E7" s="83">
        <f>D7*G7/F7</f>
        <v>0</v>
      </c>
      <c r="F7" s="80">
        <f>B7+D7</f>
        <v>151000</v>
      </c>
      <c r="G7" s="80">
        <f>F7*G24/F24</f>
        <v>6.280192127630273</v>
      </c>
    </row>
    <row r="8" spans="1:7" s="62" customFormat="1" ht="20.25" customHeight="1">
      <c r="A8" s="79" t="s">
        <v>16</v>
      </c>
      <c r="B8" s="80">
        <v>0</v>
      </c>
      <c r="C8" s="81"/>
      <c r="D8" s="80">
        <v>0</v>
      </c>
      <c r="E8" s="83"/>
      <c r="F8" s="80">
        <f>B8+D8</f>
        <v>0</v>
      </c>
      <c r="G8" s="80">
        <f>F8*G24/F24</f>
        <v>0</v>
      </c>
    </row>
    <row r="9" spans="1:7" s="62" customFormat="1" ht="20.25" customHeight="1">
      <c r="A9" s="84"/>
      <c r="B9" s="85"/>
      <c r="C9" s="86"/>
      <c r="D9" s="85"/>
      <c r="E9" s="87"/>
      <c r="F9" s="85"/>
      <c r="G9" s="85"/>
    </row>
    <row r="10" spans="1:7" s="62" customFormat="1" ht="20.25" customHeight="1">
      <c r="A10" s="74" t="s">
        <v>20</v>
      </c>
      <c r="B10" s="78"/>
      <c r="C10" s="76"/>
      <c r="D10" s="78"/>
      <c r="E10" s="77"/>
      <c r="F10" s="78"/>
      <c r="G10" s="78"/>
    </row>
    <row r="11" spans="1:7" s="62" customFormat="1" ht="20.25" customHeight="1">
      <c r="A11" s="79" t="s">
        <v>21</v>
      </c>
      <c r="B11" s="80">
        <f>12182+12450+3000+3000</f>
        <v>30632</v>
      </c>
      <c r="C11" s="81">
        <f>B11*C24/B24</f>
        <v>1.2740055977057652</v>
      </c>
      <c r="D11" s="80">
        <v>0</v>
      </c>
      <c r="E11" s="83">
        <f>D11*G11/F11</f>
        <v>0</v>
      </c>
      <c r="F11" s="80">
        <f>B11+D11</f>
        <v>30632</v>
      </c>
      <c r="G11" s="80">
        <f>F11*G24/F24</f>
        <v>1.2740055977057652</v>
      </c>
    </row>
    <row r="12" spans="1:7" s="62" customFormat="1" ht="20.25" customHeight="1">
      <c r="A12" s="79" t="s">
        <v>22</v>
      </c>
      <c r="B12" s="80">
        <v>63322</v>
      </c>
      <c r="C12" s="81">
        <f>B12*C24/B24</f>
        <v>2.6336048073232066</v>
      </c>
      <c r="D12" s="80">
        <v>0</v>
      </c>
      <c r="E12" s="83">
        <f>D12*G12/F12</f>
        <v>0</v>
      </c>
      <c r="F12" s="80">
        <f t="shared" ref="F12" si="0">B12+D12</f>
        <v>63322</v>
      </c>
      <c r="G12" s="80">
        <f>F12*G24/F24</f>
        <v>2.6336048073232066</v>
      </c>
    </row>
    <row r="13" spans="1:7" s="62" customFormat="1" ht="20.25" customHeight="1">
      <c r="A13" s="79" t="s">
        <v>17</v>
      </c>
      <c r="B13" s="80">
        <v>845815</v>
      </c>
      <c r="C13" s="81">
        <f>B13*C24/B24</f>
        <v>35.178017910143041</v>
      </c>
      <c r="D13" s="80">
        <v>0</v>
      </c>
      <c r="E13" s="83">
        <f>D13*G13/F13</f>
        <v>0</v>
      </c>
      <c r="F13" s="80">
        <f>B13+D13</f>
        <v>845815</v>
      </c>
      <c r="G13" s="80">
        <f>F13*G24/F24</f>
        <v>35.178017910143041</v>
      </c>
    </row>
    <row r="14" spans="1:7" s="62" customFormat="1" ht="20.25" customHeight="1">
      <c r="A14" s="79" t="s">
        <v>18</v>
      </c>
      <c r="B14" s="80">
        <v>146318</v>
      </c>
      <c r="C14" s="81">
        <f>B14*C24/B24</f>
        <v>6.0854645809973933</v>
      </c>
      <c r="D14" s="80">
        <v>0</v>
      </c>
      <c r="E14" s="83">
        <f>D14*G14/F14</f>
        <v>0</v>
      </c>
      <c r="F14" s="80">
        <f>B14+D14</f>
        <v>146318</v>
      </c>
      <c r="G14" s="80">
        <f>F14*G24/F24</f>
        <v>6.0854645809973933</v>
      </c>
    </row>
    <row r="15" spans="1:7" s="62" customFormat="1" ht="20.25" customHeight="1">
      <c r="A15" s="84"/>
      <c r="B15" s="85"/>
      <c r="C15" s="86"/>
      <c r="D15" s="85"/>
      <c r="E15" s="87"/>
      <c r="F15" s="85"/>
      <c r="G15" s="85"/>
    </row>
    <row r="16" spans="1:7" s="62" customFormat="1" ht="20.25" customHeight="1">
      <c r="A16" s="74" t="s">
        <v>23</v>
      </c>
      <c r="B16" s="78"/>
      <c r="C16" s="76"/>
      <c r="D16" s="78"/>
      <c r="E16" s="77"/>
      <c r="F16" s="78"/>
      <c r="G16" s="78"/>
    </row>
    <row r="17" spans="1:9" s="62" customFormat="1" ht="20.25" customHeight="1">
      <c r="A17" s="79" t="s">
        <v>19</v>
      </c>
      <c r="B17" s="80">
        <v>0</v>
      </c>
      <c r="C17" s="81">
        <v>0</v>
      </c>
      <c r="D17" s="80">
        <v>0</v>
      </c>
      <c r="E17" s="83">
        <v>0</v>
      </c>
      <c r="F17" s="80">
        <v>0</v>
      </c>
      <c r="G17" s="80">
        <f>F17*G24/F24</f>
        <v>0</v>
      </c>
    </row>
    <row r="18" spans="1:9" s="62" customFormat="1" ht="20.25" customHeight="1">
      <c r="A18" s="79" t="s">
        <v>24</v>
      </c>
      <c r="B18" s="80">
        <v>0</v>
      </c>
      <c r="C18" s="81">
        <v>0</v>
      </c>
      <c r="D18" s="80">
        <v>0</v>
      </c>
      <c r="E18" s="83">
        <v>0</v>
      </c>
      <c r="F18" s="80">
        <v>0</v>
      </c>
      <c r="G18" s="165" t="s">
        <v>128</v>
      </c>
    </row>
    <row r="19" spans="1:9" s="62" customFormat="1" ht="20.25" customHeight="1">
      <c r="A19" s="84"/>
      <c r="B19" s="85"/>
      <c r="C19" s="86"/>
      <c r="D19" s="85"/>
      <c r="E19" s="87"/>
      <c r="F19" s="85"/>
      <c r="G19" s="85"/>
    </row>
    <row r="20" spans="1:9" s="62" customFormat="1" ht="20.25" customHeight="1">
      <c r="A20" s="74" t="s">
        <v>165</v>
      </c>
      <c r="B20" s="78"/>
      <c r="C20" s="76"/>
      <c r="D20" s="78"/>
      <c r="E20" s="77"/>
      <c r="F20" s="78"/>
      <c r="G20" s="78"/>
    </row>
    <row r="21" spans="1:9" s="62" customFormat="1" ht="20.25" customHeight="1">
      <c r="A21" s="79" t="s">
        <v>26</v>
      </c>
      <c r="B21" s="80">
        <v>350766.6</v>
      </c>
      <c r="C21" s="81">
        <f>B21*C24/B24</f>
        <v>14.588620132156537</v>
      </c>
      <c r="D21" s="80">
        <v>0</v>
      </c>
      <c r="E21" s="83">
        <f>D21*G21/F21</f>
        <v>0</v>
      </c>
      <c r="F21" s="80">
        <f t="shared" ref="F21:F22" si="1">B21+D21</f>
        <v>350766.6</v>
      </c>
      <c r="G21" s="80">
        <f>F21*G24/F24</f>
        <v>14.588620132156537</v>
      </c>
    </row>
    <row r="22" spans="1:9" s="62" customFormat="1" ht="20.25" customHeight="1">
      <c r="A22" s="79" t="s">
        <v>27</v>
      </c>
      <c r="B22" s="80">
        <v>816531.44</v>
      </c>
      <c r="C22" s="81">
        <f>B22*C24/B24</f>
        <v>33.96009484404378</v>
      </c>
      <c r="D22" s="80">
        <v>0</v>
      </c>
      <c r="E22" s="83">
        <f>D22*G22/F22</f>
        <v>0</v>
      </c>
      <c r="F22" s="80">
        <f t="shared" si="1"/>
        <v>816531.44</v>
      </c>
      <c r="G22" s="80">
        <f>F22*G24/F24</f>
        <v>33.96009484404378</v>
      </c>
    </row>
    <row r="23" spans="1:9" s="62" customFormat="1" ht="20.25" customHeight="1">
      <c r="A23" s="84"/>
      <c r="B23" s="85"/>
      <c r="C23" s="86"/>
      <c r="D23" s="85"/>
      <c r="E23" s="87"/>
      <c r="F23" s="85"/>
      <c r="G23" s="85"/>
    </row>
    <row r="24" spans="1:9" s="65" customFormat="1" ht="20.25" customHeight="1">
      <c r="A24" s="61" t="s">
        <v>12</v>
      </c>
      <c r="B24" s="63">
        <f>SUM(B6:B23)</f>
        <v>2404385.04</v>
      </c>
      <c r="C24" s="64">
        <f>B24*G24/F24</f>
        <v>100</v>
      </c>
      <c r="D24" s="63">
        <f t="shared" ref="D24" si="2">SUM(D6:D23)</f>
        <v>0</v>
      </c>
      <c r="E24" s="63">
        <f>D24*G24/F24</f>
        <v>0</v>
      </c>
      <c r="F24" s="63">
        <f>SUM(F6:F22)</f>
        <v>2404385.04</v>
      </c>
      <c r="G24" s="63">
        <v>100</v>
      </c>
      <c r="I24" s="89"/>
    </row>
    <row r="25" spans="1:9" ht="20.25" customHeight="1">
      <c r="C25" s="105"/>
      <c r="F25" s="88"/>
    </row>
    <row r="26" spans="1:9" ht="20.25" customHeight="1"/>
    <row r="27" spans="1:9" ht="20.25" customHeight="1"/>
    <row r="28" spans="1:9" ht="20.25" customHeight="1">
      <c r="A28" s="68" t="s">
        <v>107</v>
      </c>
    </row>
    <row r="29" spans="1:9" ht="20.25" customHeight="1"/>
    <row r="30" spans="1:9" ht="21">
      <c r="C30" s="91" t="s">
        <v>113</v>
      </c>
    </row>
    <row r="31" spans="1:9" s="1" customFormat="1" ht="24.75" customHeight="1">
      <c r="A31" s="2" t="s">
        <v>0</v>
      </c>
      <c r="C31" s="6"/>
      <c r="E31" s="6"/>
      <c r="G31" s="6"/>
      <c r="I31" s="6"/>
    </row>
    <row r="32" spans="1:9" s="1" customFormat="1" ht="24.75" customHeight="1">
      <c r="A32" s="1" t="s">
        <v>72</v>
      </c>
      <c r="C32" s="6"/>
      <c r="E32" s="6"/>
      <c r="G32" s="6"/>
      <c r="I32" s="6"/>
    </row>
    <row r="33" spans="1:9" s="1" customFormat="1" ht="15.75" customHeight="1">
      <c r="C33" s="6"/>
      <c r="E33" s="6"/>
      <c r="G33" s="6"/>
      <c r="I33" s="6"/>
    </row>
    <row r="34" spans="1:9" s="1" customFormat="1" ht="24.75" customHeight="1">
      <c r="A34" s="2" t="s">
        <v>7</v>
      </c>
      <c r="C34" s="6"/>
      <c r="E34" s="6"/>
      <c r="G34" s="6"/>
      <c r="I34" s="6"/>
    </row>
    <row r="35" spans="1:9" s="1" customFormat="1" ht="36.75" customHeight="1">
      <c r="A35" s="90" t="s">
        <v>125</v>
      </c>
      <c r="C35" s="91"/>
      <c r="G35" s="10"/>
    </row>
    <row r="36" spans="1:9" s="72" customFormat="1" ht="65.25" customHeight="1">
      <c r="A36" s="71" t="s">
        <v>11</v>
      </c>
      <c r="B36" s="190" t="s">
        <v>53</v>
      </c>
      <c r="C36" s="190"/>
      <c r="D36" s="190" t="s">
        <v>54</v>
      </c>
      <c r="E36" s="190"/>
      <c r="F36" s="190" t="s">
        <v>12</v>
      </c>
      <c r="G36" s="190"/>
    </row>
    <row r="37" spans="1:9" s="4" customFormat="1" ht="65.25" customHeight="1">
      <c r="A37" s="73" t="s">
        <v>9</v>
      </c>
      <c r="B37" s="34" t="s">
        <v>55</v>
      </c>
      <c r="C37" s="57" t="s">
        <v>45</v>
      </c>
      <c r="D37" s="34" t="s">
        <v>55</v>
      </c>
      <c r="E37" s="35" t="s">
        <v>45</v>
      </c>
      <c r="F37" s="34" t="s">
        <v>55</v>
      </c>
      <c r="G37" s="54" t="s">
        <v>45</v>
      </c>
    </row>
    <row r="38" spans="1:9" s="62" customFormat="1" ht="20.25" customHeight="1">
      <c r="A38" s="74" t="s">
        <v>13</v>
      </c>
      <c r="B38" s="75"/>
      <c r="C38" s="76"/>
      <c r="D38" s="75"/>
      <c r="E38" s="77"/>
      <c r="F38" s="75"/>
      <c r="G38" s="78"/>
    </row>
    <row r="39" spans="1:9" s="62" customFormat="1" ht="20.25" customHeight="1">
      <c r="A39" s="79" t="s">
        <v>14</v>
      </c>
      <c r="B39" s="80">
        <v>0</v>
      </c>
      <c r="C39" s="81"/>
      <c r="D39" s="170">
        <v>0</v>
      </c>
      <c r="E39" s="171"/>
      <c r="F39" s="80">
        <v>0</v>
      </c>
      <c r="G39" s="80">
        <f>F39*G57/F57</f>
        <v>0</v>
      </c>
    </row>
    <row r="40" spans="1:9" s="62" customFormat="1" ht="20.25" customHeight="1">
      <c r="A40" s="79" t="s">
        <v>15</v>
      </c>
      <c r="B40" s="80">
        <v>1709000</v>
      </c>
      <c r="C40" s="81">
        <f>B40*G57/B57</f>
        <v>30.018911053269207</v>
      </c>
      <c r="D40" s="170" t="s">
        <v>130</v>
      </c>
      <c r="E40" s="172" t="s">
        <v>128</v>
      </c>
      <c r="F40" s="80">
        <v>1709000</v>
      </c>
      <c r="G40" s="80">
        <f>F40*G57/F57</f>
        <v>30.018911053269207</v>
      </c>
    </row>
    <row r="41" spans="1:9" s="62" customFormat="1" ht="20.25" customHeight="1">
      <c r="A41" s="79" t="s">
        <v>16</v>
      </c>
      <c r="B41" s="80"/>
      <c r="C41" s="81"/>
      <c r="D41" s="170">
        <v>0</v>
      </c>
      <c r="E41" s="173"/>
      <c r="F41" s="80">
        <f>B41+D41</f>
        <v>0</v>
      </c>
      <c r="G41" s="80">
        <f>F41*G57/F57</f>
        <v>0</v>
      </c>
    </row>
    <row r="42" spans="1:9" s="62" customFormat="1" ht="20.25" customHeight="1">
      <c r="A42" s="84"/>
      <c r="B42" s="85"/>
      <c r="C42" s="86"/>
      <c r="D42" s="85"/>
      <c r="E42" s="174"/>
      <c r="F42" s="85"/>
      <c r="G42" s="85"/>
    </row>
    <row r="43" spans="1:9" s="62" customFormat="1" ht="20.25" customHeight="1">
      <c r="A43" s="74" t="s">
        <v>20</v>
      </c>
      <c r="B43" s="78"/>
      <c r="C43" s="76"/>
      <c r="D43" s="78"/>
      <c r="E43" s="77"/>
      <c r="F43" s="78"/>
      <c r="G43" s="78"/>
    </row>
    <row r="44" spans="1:9" s="62" customFormat="1" ht="20.25" customHeight="1">
      <c r="A44" s="79" t="s">
        <v>21</v>
      </c>
      <c r="B44" s="80">
        <v>184960</v>
      </c>
      <c r="C44" s="81">
        <f>B44*C57/B57</f>
        <v>3.2488576877780413</v>
      </c>
      <c r="D44" s="80">
        <v>0</v>
      </c>
      <c r="E44" s="83">
        <f>D44*G44/F44</f>
        <v>0</v>
      </c>
      <c r="F44" s="80">
        <f>B44+D44</f>
        <v>184960</v>
      </c>
      <c r="G44" s="80">
        <f>F44*G57/F57</f>
        <v>3.2488576877780413</v>
      </c>
    </row>
    <row r="45" spans="1:9" s="62" customFormat="1" ht="20.25" customHeight="1">
      <c r="A45" s="79" t="s">
        <v>22</v>
      </c>
      <c r="B45" s="80">
        <v>718363</v>
      </c>
      <c r="C45" s="81">
        <f>B45*C57/B57</f>
        <v>12.618183148601304</v>
      </c>
      <c r="D45" s="80">
        <v>0</v>
      </c>
      <c r="E45" s="83">
        <f>D45*G45/F45</f>
        <v>0</v>
      </c>
      <c r="F45" s="80">
        <f>B45+D45</f>
        <v>718363</v>
      </c>
      <c r="G45" s="80">
        <f>F45*G57/F57</f>
        <v>12.618183148601304</v>
      </c>
    </row>
    <row r="46" spans="1:9" s="62" customFormat="1" ht="20.25" customHeight="1">
      <c r="A46" s="79" t="s">
        <v>17</v>
      </c>
      <c r="B46" s="80">
        <v>1407239.9</v>
      </c>
      <c r="C46" s="81">
        <f>B46*C57/B57</f>
        <v>24.718437325167617</v>
      </c>
      <c r="D46" s="80">
        <v>0</v>
      </c>
      <c r="E46" s="83">
        <f>D46*G46/F46</f>
        <v>0</v>
      </c>
      <c r="F46" s="80">
        <f>B46+D46</f>
        <v>1407239.9</v>
      </c>
      <c r="G46" s="80">
        <f>F46*G57/F57</f>
        <v>24.718437325167617</v>
      </c>
    </row>
    <row r="47" spans="1:9" s="62" customFormat="1" ht="20.25" customHeight="1">
      <c r="A47" s="79" t="s">
        <v>18</v>
      </c>
      <c r="B47" s="80">
        <v>111750</v>
      </c>
      <c r="C47" s="81">
        <f>B47*C57/B57</f>
        <v>1.9629100703351867</v>
      </c>
      <c r="D47" s="80">
        <v>0</v>
      </c>
      <c r="E47" s="83">
        <f>D47*G47/F47</f>
        <v>0</v>
      </c>
      <c r="F47" s="80">
        <f>B47+D47</f>
        <v>111750</v>
      </c>
      <c r="G47" s="80">
        <f>F47*G57/F57</f>
        <v>1.9629100703351867</v>
      </c>
    </row>
    <row r="48" spans="1:9" s="62" customFormat="1" ht="20.25" customHeight="1">
      <c r="A48" s="84"/>
      <c r="B48" s="85"/>
      <c r="C48" s="86"/>
      <c r="D48" s="85"/>
      <c r="E48" s="87"/>
      <c r="F48" s="85"/>
      <c r="G48" s="85"/>
    </row>
    <row r="49" spans="1:9" s="62" customFormat="1" ht="20.25" customHeight="1">
      <c r="A49" s="74" t="s">
        <v>23</v>
      </c>
      <c r="B49" s="78"/>
      <c r="C49" s="76"/>
      <c r="D49" s="78"/>
      <c r="E49" s="77"/>
      <c r="F49" s="78"/>
      <c r="G49" s="78"/>
    </row>
    <row r="50" spans="1:9" s="62" customFormat="1" ht="20.25" customHeight="1">
      <c r="A50" s="79" t="s">
        <v>148</v>
      </c>
      <c r="B50" s="165" t="s">
        <v>128</v>
      </c>
      <c r="C50" s="172" t="s">
        <v>128</v>
      </c>
      <c r="D50" s="170">
        <v>0</v>
      </c>
      <c r="E50" s="173">
        <v>0</v>
      </c>
      <c r="F50" s="165" t="s">
        <v>128</v>
      </c>
      <c r="G50" s="165" t="s">
        <v>128</v>
      </c>
    </row>
    <row r="51" spans="1:9" s="62" customFormat="1" ht="20.25" customHeight="1">
      <c r="A51" s="79" t="s">
        <v>24</v>
      </c>
      <c r="B51" s="165" t="s">
        <v>128</v>
      </c>
      <c r="C51" s="172" t="s">
        <v>128</v>
      </c>
      <c r="D51" s="170">
        <v>0</v>
      </c>
      <c r="E51" s="173">
        <v>0</v>
      </c>
      <c r="F51" s="165" t="s">
        <v>128</v>
      </c>
      <c r="G51" s="165" t="s">
        <v>128</v>
      </c>
    </row>
    <row r="52" spans="1:9" s="62" customFormat="1" ht="20.25" customHeight="1">
      <c r="A52" s="84"/>
      <c r="B52" s="85"/>
      <c r="C52" s="86"/>
      <c r="D52" s="85"/>
      <c r="E52" s="87"/>
      <c r="F52" s="85"/>
      <c r="G52" s="85"/>
    </row>
    <row r="53" spans="1:9" s="62" customFormat="1" ht="20.25" customHeight="1">
      <c r="A53" s="74" t="s">
        <v>25</v>
      </c>
      <c r="B53" s="78"/>
      <c r="C53" s="76"/>
      <c r="D53" s="78" t="s">
        <v>107</v>
      </c>
      <c r="E53" s="77"/>
      <c r="F53" s="78"/>
      <c r="G53" s="78"/>
    </row>
    <row r="54" spans="1:9" s="62" customFormat="1" ht="20.25" customHeight="1">
      <c r="A54" s="79" t="s">
        <v>26</v>
      </c>
      <c r="B54" s="80">
        <v>572077</v>
      </c>
      <c r="C54" s="81">
        <f>B54*C57/B57</f>
        <v>10.048641649280917</v>
      </c>
      <c r="D54" s="80">
        <v>0</v>
      </c>
      <c r="E54" s="83">
        <f>D54*G54/F54</f>
        <v>0</v>
      </c>
      <c r="F54" s="80">
        <f t="shared" ref="F54:F55" si="3">B54+D54</f>
        <v>572077</v>
      </c>
      <c r="G54" s="80">
        <f>F54*G57/F57</f>
        <v>10.048641649280917</v>
      </c>
    </row>
    <row r="55" spans="1:9" s="62" customFormat="1" ht="20.25" customHeight="1">
      <c r="A55" s="79" t="s">
        <v>27</v>
      </c>
      <c r="B55" s="80">
        <v>989688.03</v>
      </c>
      <c r="C55" s="81">
        <f>B55*C57/B57</f>
        <v>17.384059065567715</v>
      </c>
      <c r="D55" s="80">
        <v>0</v>
      </c>
      <c r="E55" s="83">
        <f>D55*G55/F55</f>
        <v>0</v>
      </c>
      <c r="F55" s="80">
        <f t="shared" si="3"/>
        <v>989688.03</v>
      </c>
      <c r="G55" s="80">
        <f>F55*G57/F57</f>
        <v>17.384059065567715</v>
      </c>
    </row>
    <row r="56" spans="1:9" s="62" customFormat="1" ht="20.25" customHeight="1">
      <c r="A56" s="84"/>
      <c r="B56" s="85"/>
      <c r="C56" s="86"/>
      <c r="D56" s="85"/>
      <c r="E56" s="87"/>
      <c r="F56" s="85"/>
      <c r="G56" s="85"/>
    </row>
    <row r="57" spans="1:9" s="65" customFormat="1" ht="20.25" customHeight="1">
      <c r="A57" s="61" t="s">
        <v>12</v>
      </c>
      <c r="B57" s="63">
        <f>SUM(B39:B56)</f>
        <v>5693077.9300000006</v>
      </c>
      <c r="C57" s="64">
        <v>100</v>
      </c>
      <c r="D57" s="63">
        <f t="shared" ref="D57" si="4">SUM(D39:D56)</f>
        <v>0</v>
      </c>
      <c r="E57" s="63">
        <f>SUM(E39:E55)</f>
        <v>0</v>
      </c>
      <c r="F57" s="63">
        <f>SUM(F39:F55)</f>
        <v>5693077.9300000006</v>
      </c>
      <c r="G57" s="63">
        <v>100</v>
      </c>
      <c r="I57" s="89"/>
    </row>
    <row r="58" spans="1:9" ht="20.25" customHeight="1">
      <c r="C58" s="105"/>
      <c r="G58" s="106"/>
    </row>
    <row r="59" spans="1:9" ht="20.25" customHeight="1">
      <c r="C59" s="105"/>
      <c r="G59" s="106"/>
    </row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</sheetData>
  <mergeCells count="6">
    <mergeCell ref="B36:C36"/>
    <mergeCell ref="D36:E36"/>
    <mergeCell ref="F36:G36"/>
    <mergeCell ref="B3:C3"/>
    <mergeCell ref="D3:E3"/>
    <mergeCell ref="F3:G3"/>
  </mergeCells>
  <pageMargins left="0.43307086614173229" right="0.31496062992125984" top="0.3937007874015748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5"/>
  <sheetViews>
    <sheetView topLeftCell="A40" workbookViewId="0">
      <selection activeCell="D40" sqref="D40"/>
    </sheetView>
  </sheetViews>
  <sheetFormatPr defaultRowHeight="28.5" customHeight="1"/>
  <cols>
    <col min="1" max="1" width="28.25" style="1" customWidth="1"/>
    <col min="2" max="2" width="9.875" style="1" customWidth="1"/>
    <col min="3" max="3" width="12.375" style="1" customWidth="1"/>
    <col min="4" max="4" width="9" style="1"/>
    <col min="5" max="5" width="14.875" style="1" customWidth="1"/>
    <col min="6" max="6" width="18.375" style="1" customWidth="1"/>
    <col min="7" max="16384" width="9" style="1"/>
  </cols>
  <sheetData>
    <row r="1" spans="1:7" s="68" customFormat="1" ht="21">
      <c r="C1" s="139" t="s">
        <v>111</v>
      </c>
      <c r="G1" s="70"/>
    </row>
    <row r="2" spans="1:7" s="2" customFormat="1" ht="28.5" customHeight="1">
      <c r="A2" s="2" t="s">
        <v>56</v>
      </c>
    </row>
    <row r="3" spans="1:7" ht="46.5" customHeight="1">
      <c r="A3" s="1" t="s">
        <v>126</v>
      </c>
    </row>
    <row r="4" spans="1:7" ht="27.75" customHeight="1"/>
    <row r="5" spans="1:7" s="2" customFormat="1" ht="41.25" customHeight="1">
      <c r="A5" s="191" t="s">
        <v>57</v>
      </c>
      <c r="B5" s="185" t="s">
        <v>60</v>
      </c>
      <c r="C5" s="185"/>
      <c r="D5" s="185"/>
      <c r="E5" s="185" t="s">
        <v>11</v>
      </c>
      <c r="F5" s="185"/>
    </row>
    <row r="6" spans="1:7" s="67" customFormat="1" ht="50.25" customHeight="1">
      <c r="A6" s="191"/>
      <c r="B6" s="66" t="s">
        <v>58</v>
      </c>
      <c r="C6" s="66" t="s">
        <v>59</v>
      </c>
      <c r="D6" s="66" t="s">
        <v>61</v>
      </c>
      <c r="E6" s="66" t="s">
        <v>62</v>
      </c>
      <c r="F6" s="66" t="s">
        <v>63</v>
      </c>
    </row>
    <row r="7" spans="1:7" ht="28.5" customHeight="1">
      <c r="A7" s="99" t="s">
        <v>64</v>
      </c>
      <c r="B7" s="94"/>
      <c r="C7" s="96" t="s">
        <v>65</v>
      </c>
      <c r="D7" s="94"/>
      <c r="E7" s="100">
        <v>8693500</v>
      </c>
      <c r="F7" s="100">
        <f>E7</f>
        <v>8693500</v>
      </c>
    </row>
    <row r="8" spans="1:7" ht="28.5" customHeight="1">
      <c r="A8" s="92" t="s">
        <v>67</v>
      </c>
      <c r="B8" s="92"/>
      <c r="C8" s="96" t="s">
        <v>65</v>
      </c>
      <c r="D8" s="92"/>
      <c r="E8" s="101">
        <v>1110500</v>
      </c>
      <c r="F8" s="101">
        <f>E8</f>
        <v>1110500</v>
      </c>
    </row>
    <row r="9" spans="1:7" ht="28.5" customHeight="1">
      <c r="A9" s="92" t="s">
        <v>134</v>
      </c>
      <c r="B9" s="92"/>
      <c r="C9" s="96" t="s">
        <v>65</v>
      </c>
      <c r="D9" s="92"/>
      <c r="E9" s="101">
        <v>14600</v>
      </c>
      <c r="F9" s="101">
        <f>E9</f>
        <v>14600</v>
      </c>
    </row>
    <row r="10" spans="1:7" ht="28.5" customHeight="1">
      <c r="A10" s="92" t="s">
        <v>131</v>
      </c>
      <c r="B10" s="92"/>
      <c r="C10" s="97" t="s">
        <v>65</v>
      </c>
      <c r="D10" s="92"/>
      <c r="E10" s="101">
        <v>142440</v>
      </c>
      <c r="F10" s="101">
        <v>142440</v>
      </c>
    </row>
    <row r="11" spans="1:7" ht="28.5" customHeight="1">
      <c r="A11" s="92" t="s">
        <v>132</v>
      </c>
      <c r="B11" s="97"/>
      <c r="C11" s="97" t="s">
        <v>65</v>
      </c>
      <c r="D11" s="92"/>
      <c r="E11" s="101">
        <v>73560</v>
      </c>
      <c r="F11" s="101">
        <v>73560</v>
      </c>
    </row>
    <row r="12" spans="1:7" ht="28.5" customHeight="1">
      <c r="A12" s="92" t="s">
        <v>133</v>
      </c>
      <c r="C12" s="96" t="s">
        <v>65</v>
      </c>
      <c r="D12" s="92"/>
      <c r="E12" s="101">
        <v>9564</v>
      </c>
      <c r="F12" s="101">
        <f>E12</f>
        <v>9564</v>
      </c>
    </row>
    <row r="13" spans="1:7" ht="28.5" customHeight="1">
      <c r="A13" s="93"/>
      <c r="B13" s="98"/>
      <c r="C13" s="93"/>
      <c r="D13" s="93"/>
      <c r="E13" s="102"/>
      <c r="F13" s="102"/>
    </row>
    <row r="14" spans="1:7" s="2" customFormat="1" ht="28.5" customHeight="1">
      <c r="A14" s="186" t="s">
        <v>12</v>
      </c>
      <c r="B14" s="187"/>
      <c r="C14" s="187"/>
      <c r="D14" s="188"/>
      <c r="E14" s="103">
        <f>SUM(E7:E13)</f>
        <v>10044164</v>
      </c>
      <c r="F14" s="103">
        <f>SUM(F7:F13)</f>
        <v>10044164</v>
      </c>
    </row>
    <row r="24" spans="1:7" s="68" customFormat="1" ht="21">
      <c r="C24" s="139" t="s">
        <v>114</v>
      </c>
      <c r="G24" s="70"/>
    </row>
    <row r="25" spans="1:7" s="2" customFormat="1" ht="28.5" customHeight="1">
      <c r="A25" s="2" t="s">
        <v>56</v>
      </c>
    </row>
    <row r="26" spans="1:7" ht="46.5" customHeight="1">
      <c r="A26" s="1" t="s">
        <v>143</v>
      </c>
    </row>
    <row r="27" spans="1:7" ht="27.75" customHeight="1"/>
    <row r="28" spans="1:7" s="2" customFormat="1" ht="41.25" customHeight="1">
      <c r="A28" s="191" t="s">
        <v>57</v>
      </c>
      <c r="B28" s="185" t="s">
        <v>60</v>
      </c>
      <c r="C28" s="185"/>
      <c r="D28" s="185"/>
      <c r="E28" s="185" t="s">
        <v>11</v>
      </c>
      <c r="F28" s="185"/>
    </row>
    <row r="29" spans="1:7" s="67" customFormat="1" ht="50.25" customHeight="1">
      <c r="A29" s="191"/>
      <c r="B29" s="66" t="s">
        <v>58</v>
      </c>
      <c r="C29" s="66" t="s">
        <v>59</v>
      </c>
      <c r="D29" s="66" t="s">
        <v>61</v>
      </c>
      <c r="E29" s="66" t="s">
        <v>62</v>
      </c>
      <c r="F29" s="66" t="s">
        <v>63</v>
      </c>
    </row>
    <row r="30" spans="1:7" ht="28.5" customHeight="1">
      <c r="A30" s="99" t="s">
        <v>64</v>
      </c>
      <c r="B30" s="140" t="s">
        <v>65</v>
      </c>
      <c r="C30" s="141"/>
      <c r="D30" s="99"/>
      <c r="E30" s="100">
        <v>8693500</v>
      </c>
      <c r="F30" s="100">
        <f>E30</f>
        <v>8693500</v>
      </c>
    </row>
    <row r="31" spans="1:7" ht="28.5" customHeight="1">
      <c r="A31" s="92" t="s">
        <v>67</v>
      </c>
      <c r="B31" s="97" t="s">
        <v>65</v>
      </c>
      <c r="C31" s="142"/>
      <c r="D31" s="92"/>
      <c r="E31" s="101">
        <v>1110500</v>
      </c>
      <c r="F31" s="101">
        <f>E31</f>
        <v>1110500</v>
      </c>
    </row>
    <row r="32" spans="1:7" ht="28.5" customHeight="1">
      <c r="A32" s="92" t="s">
        <v>66</v>
      </c>
      <c r="B32" s="97" t="s">
        <v>65</v>
      </c>
      <c r="C32" s="142"/>
      <c r="D32" s="92"/>
      <c r="E32" s="101">
        <v>59500</v>
      </c>
      <c r="F32" s="101">
        <f>E32</f>
        <v>59500</v>
      </c>
    </row>
    <row r="33" spans="1:6" ht="28.5" customHeight="1">
      <c r="A33" s="92" t="s">
        <v>144</v>
      </c>
      <c r="B33" s="97" t="s">
        <v>65</v>
      </c>
      <c r="C33" s="176"/>
      <c r="D33" s="129"/>
      <c r="E33" s="101">
        <v>20000</v>
      </c>
      <c r="F33" s="101">
        <v>20000</v>
      </c>
    </row>
    <row r="34" spans="1:6" ht="28.5" customHeight="1">
      <c r="A34" s="92" t="s">
        <v>135</v>
      </c>
      <c r="B34" s="97" t="s">
        <v>65</v>
      </c>
      <c r="C34" s="176"/>
      <c r="D34" s="129"/>
      <c r="E34" s="101">
        <v>26000</v>
      </c>
      <c r="F34" s="101">
        <v>26000</v>
      </c>
    </row>
    <row r="35" spans="1:6" ht="28.5" customHeight="1">
      <c r="A35" s="92" t="s">
        <v>136</v>
      </c>
      <c r="B35" s="97" t="s">
        <v>65</v>
      </c>
      <c r="C35" s="176"/>
      <c r="D35" s="129"/>
      <c r="E35" s="101">
        <v>61200</v>
      </c>
      <c r="F35" s="101">
        <v>61200</v>
      </c>
    </row>
    <row r="36" spans="1:6" ht="28.5" customHeight="1">
      <c r="A36" s="129" t="s">
        <v>137</v>
      </c>
      <c r="B36" s="175" t="s">
        <v>65</v>
      </c>
      <c r="C36" s="176"/>
      <c r="D36" s="129"/>
      <c r="E36" s="184">
        <v>1299000</v>
      </c>
      <c r="F36" s="184">
        <v>1299000</v>
      </c>
    </row>
    <row r="37" spans="1:6" ht="28.5" customHeight="1">
      <c r="A37" s="94" t="s">
        <v>138</v>
      </c>
      <c r="B37" s="96"/>
      <c r="C37" s="135"/>
      <c r="D37" s="183"/>
      <c r="E37" s="100"/>
      <c r="F37" s="100"/>
    </row>
    <row r="38" spans="1:6" ht="28.5" customHeight="1">
      <c r="A38" s="92" t="s">
        <v>131</v>
      </c>
      <c r="B38" s="97" t="s">
        <v>65</v>
      </c>
      <c r="C38" s="176"/>
      <c r="D38" s="129"/>
      <c r="E38" s="101">
        <v>142440</v>
      </c>
      <c r="F38" s="101">
        <v>142440</v>
      </c>
    </row>
    <row r="39" spans="1:6" ht="28.5" customHeight="1">
      <c r="A39" s="92" t="s">
        <v>139</v>
      </c>
      <c r="B39" s="97" t="s">
        <v>65</v>
      </c>
      <c r="C39" s="176"/>
      <c r="D39" s="129"/>
      <c r="E39" s="101">
        <v>73560</v>
      </c>
      <c r="F39" s="101">
        <v>73560</v>
      </c>
    </row>
    <row r="40" spans="1:6" ht="28.5" customHeight="1">
      <c r="A40" s="92" t="s">
        <v>133</v>
      </c>
      <c r="B40" s="97" t="s">
        <v>65</v>
      </c>
      <c r="C40" s="176"/>
      <c r="D40" s="129"/>
      <c r="E40" s="101">
        <v>9564</v>
      </c>
      <c r="F40" s="101">
        <v>9564</v>
      </c>
    </row>
    <row r="41" spans="1:6" ht="28.5" customHeight="1">
      <c r="A41" s="92" t="s">
        <v>140</v>
      </c>
      <c r="B41" s="92"/>
      <c r="C41" s="176"/>
      <c r="D41" s="97" t="s">
        <v>65</v>
      </c>
      <c r="E41" s="101">
        <v>2500000</v>
      </c>
      <c r="F41" s="101">
        <v>2500000</v>
      </c>
    </row>
    <row r="42" spans="1:6" ht="28.5" customHeight="1">
      <c r="A42" s="92" t="s">
        <v>141</v>
      </c>
      <c r="B42" s="175"/>
      <c r="C42" s="176"/>
      <c r="D42" s="129"/>
      <c r="E42" s="101"/>
      <c r="F42" s="101"/>
    </row>
    <row r="43" spans="1:6" ht="28.5" customHeight="1">
      <c r="A43" s="92" t="s">
        <v>142</v>
      </c>
      <c r="B43" s="175"/>
      <c r="C43" s="176"/>
      <c r="D43" s="129"/>
      <c r="E43" s="101"/>
      <c r="F43" s="101"/>
    </row>
    <row r="44" spans="1:6" ht="28.5" customHeight="1">
      <c r="A44" s="92"/>
      <c r="B44" s="98"/>
      <c r="C44" s="143"/>
      <c r="D44" s="93"/>
      <c r="E44" s="101"/>
      <c r="F44" s="101"/>
    </row>
    <row r="45" spans="1:6" s="2" customFormat="1" ht="28.5" customHeight="1">
      <c r="A45" s="186" t="s">
        <v>12</v>
      </c>
      <c r="B45" s="187"/>
      <c r="C45" s="187"/>
      <c r="D45" s="188"/>
      <c r="E45" s="103">
        <f>SUM(E30:E44)</f>
        <v>13995264</v>
      </c>
      <c r="F45" s="103">
        <f>SUM(F30:F44)</f>
        <v>13995264</v>
      </c>
    </row>
  </sheetData>
  <mergeCells count="8">
    <mergeCell ref="A45:D45"/>
    <mergeCell ref="B5:D5"/>
    <mergeCell ref="E5:F5"/>
    <mergeCell ref="A5:A6"/>
    <mergeCell ref="A14:D14"/>
    <mergeCell ref="A28:A29"/>
    <mergeCell ref="B28:D28"/>
    <mergeCell ref="E28:F28"/>
  </mergeCells>
  <pageMargins left="0.35433070866141736" right="0.35433070866141736" top="0.3937007874015748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3"/>
  <sheetViews>
    <sheetView topLeftCell="A10" workbookViewId="0">
      <selection activeCell="C19" sqref="C19"/>
    </sheetView>
  </sheetViews>
  <sheetFormatPr defaultRowHeight="20.25" customHeight="1"/>
  <sheetData>
    <row r="1" spans="1:8" s="68" customFormat="1" ht="21">
      <c r="E1" s="139" t="s">
        <v>115</v>
      </c>
      <c r="G1" s="70"/>
    </row>
    <row r="2" spans="1:8" ht="20.25" customHeight="1">
      <c r="A2" t="s">
        <v>73</v>
      </c>
    </row>
    <row r="4" spans="1:8" ht="20.25" customHeight="1" thickBot="1"/>
    <row r="5" spans="1:8" ht="27.75" customHeight="1" thickTop="1">
      <c r="A5" s="108"/>
      <c r="B5" s="109" t="s">
        <v>74</v>
      </c>
      <c r="C5" s="109"/>
      <c r="D5" s="109"/>
      <c r="E5" s="108"/>
      <c r="F5" s="109"/>
      <c r="G5" s="109"/>
      <c r="H5" s="110"/>
    </row>
    <row r="6" spans="1:8" ht="20.25" customHeight="1">
      <c r="A6" s="111"/>
      <c r="B6" s="107" t="s">
        <v>122</v>
      </c>
      <c r="C6" s="107"/>
      <c r="D6" s="107"/>
      <c r="E6" s="111"/>
      <c r="F6" s="107"/>
      <c r="G6" s="107"/>
      <c r="H6" s="112"/>
    </row>
    <row r="7" spans="1:8" ht="20.25" customHeight="1">
      <c r="A7" s="111"/>
      <c r="B7" s="107" t="s">
        <v>123</v>
      </c>
      <c r="C7" s="107"/>
      <c r="D7" s="107"/>
      <c r="E7" s="107"/>
      <c r="F7" s="107"/>
      <c r="G7" s="107"/>
      <c r="H7" s="112"/>
    </row>
    <row r="8" spans="1:8" ht="20.25" customHeight="1" thickBot="1">
      <c r="A8" s="113"/>
      <c r="B8" s="114"/>
      <c r="C8" s="114"/>
      <c r="D8" s="114"/>
      <c r="E8" s="114"/>
      <c r="F8" s="114"/>
      <c r="G8" s="114"/>
      <c r="H8" s="115"/>
    </row>
    <row r="9" spans="1:8" ht="20.25" customHeight="1" thickTop="1"/>
    <row r="12" spans="1:8" ht="20.25" customHeight="1">
      <c r="E12" t="s">
        <v>107</v>
      </c>
    </row>
    <row r="13" spans="1:8" ht="20.25" customHeight="1">
      <c r="E13" t="s">
        <v>107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1"/>
  <sheetViews>
    <sheetView topLeftCell="A13" workbookViewId="0">
      <selection activeCell="A27" sqref="A27"/>
    </sheetView>
  </sheetViews>
  <sheetFormatPr defaultRowHeight="20.25" customHeight="1"/>
  <cols>
    <col min="1" max="1" width="42.875" style="1" customWidth="1"/>
    <col min="2" max="3" width="15.125" style="1" customWidth="1"/>
    <col min="4" max="16384" width="9" style="1"/>
  </cols>
  <sheetData>
    <row r="1" spans="1:7" s="68" customFormat="1" ht="21">
      <c r="B1" s="144" t="s">
        <v>117</v>
      </c>
      <c r="G1" s="70"/>
    </row>
    <row r="2" spans="1:7" s="2" customFormat="1" ht="20.25" customHeight="1">
      <c r="A2" s="2" t="s">
        <v>75</v>
      </c>
    </row>
    <row r="3" spans="1:7" s="2" customFormat="1" ht="20.25" customHeight="1">
      <c r="A3" s="2" t="s">
        <v>76</v>
      </c>
    </row>
    <row r="4" spans="1:7" ht="20.25" customHeight="1">
      <c r="A4" s="1" t="s">
        <v>77</v>
      </c>
    </row>
    <row r="5" spans="1:7" ht="20.25" customHeight="1">
      <c r="A5" s="1" t="s">
        <v>147</v>
      </c>
    </row>
    <row r="7" spans="1:7" s="2" customFormat="1" ht="20.25" customHeight="1">
      <c r="A7" s="2" t="s">
        <v>129</v>
      </c>
    </row>
    <row r="8" spans="1:7" ht="31.5" customHeight="1">
      <c r="A8" s="1" t="s">
        <v>78</v>
      </c>
    </row>
    <row r="9" spans="1:7" ht="11.25" customHeight="1"/>
    <row r="10" spans="1:7" s="2" customFormat="1" ht="27.75" customHeight="1">
      <c r="A10" s="192" t="s">
        <v>9</v>
      </c>
      <c r="B10" s="185" t="s">
        <v>10</v>
      </c>
      <c r="C10" s="185"/>
    </row>
    <row r="11" spans="1:7" s="2" customFormat="1" ht="39" customHeight="1">
      <c r="A11" s="192"/>
      <c r="B11" s="122" t="s">
        <v>79</v>
      </c>
      <c r="C11" s="66" t="s">
        <v>80</v>
      </c>
    </row>
    <row r="12" spans="1:7" ht="22.5" customHeight="1">
      <c r="A12" s="99" t="s">
        <v>13</v>
      </c>
      <c r="B12" s="99"/>
      <c r="C12" s="99"/>
    </row>
    <row r="13" spans="1:7" ht="22.5" customHeight="1">
      <c r="A13" s="92" t="s">
        <v>14</v>
      </c>
      <c r="B13" s="92">
        <v>1</v>
      </c>
      <c r="C13" s="123">
        <v>0</v>
      </c>
    </row>
    <row r="14" spans="1:7" ht="22.5" customHeight="1">
      <c r="A14" s="92" t="s">
        <v>15</v>
      </c>
      <c r="B14" s="92">
        <v>15</v>
      </c>
      <c r="C14" s="126">
        <v>12</v>
      </c>
    </row>
    <row r="15" spans="1:7" ht="22.5" customHeight="1">
      <c r="A15" s="92" t="s">
        <v>16</v>
      </c>
      <c r="B15" s="92">
        <v>1</v>
      </c>
      <c r="C15" s="123">
        <v>0</v>
      </c>
    </row>
    <row r="16" spans="1:7" ht="22.5" customHeight="1">
      <c r="A16" s="93"/>
      <c r="B16" s="93"/>
      <c r="C16" s="124"/>
    </row>
    <row r="17" spans="1:3" ht="22.5" customHeight="1">
      <c r="A17" s="94" t="s">
        <v>20</v>
      </c>
      <c r="B17" s="94"/>
      <c r="C17" s="125"/>
    </row>
    <row r="18" spans="1:3" ht="22.5" customHeight="1">
      <c r="A18" s="92" t="s">
        <v>21</v>
      </c>
      <c r="B18" s="92">
        <v>9</v>
      </c>
      <c r="C18" s="126">
        <v>3</v>
      </c>
    </row>
    <row r="19" spans="1:3" ht="22.5" customHeight="1">
      <c r="A19" s="92" t="s">
        <v>22</v>
      </c>
      <c r="B19" s="92">
        <v>14</v>
      </c>
      <c r="C19" s="126">
        <v>10</v>
      </c>
    </row>
    <row r="20" spans="1:3" ht="22.5" customHeight="1">
      <c r="A20" s="92" t="s">
        <v>17</v>
      </c>
      <c r="B20" s="92">
        <v>8</v>
      </c>
      <c r="C20" s="126">
        <v>5</v>
      </c>
    </row>
    <row r="21" spans="1:3" ht="22.5" customHeight="1">
      <c r="A21" s="92" t="s">
        <v>18</v>
      </c>
      <c r="B21" s="92">
        <v>4</v>
      </c>
      <c r="C21" s="126">
        <v>4</v>
      </c>
    </row>
    <row r="22" spans="1:3" ht="22.5" customHeight="1">
      <c r="A22" s="93"/>
      <c r="B22" s="93"/>
      <c r="C22" s="124"/>
    </row>
    <row r="23" spans="1:3" ht="22.5" customHeight="1">
      <c r="A23" s="94" t="s">
        <v>23</v>
      </c>
      <c r="B23" s="94"/>
      <c r="C23" s="125"/>
    </row>
    <row r="24" spans="1:3" ht="22.5" customHeight="1">
      <c r="A24" s="92" t="s">
        <v>19</v>
      </c>
      <c r="B24" s="92">
        <v>3</v>
      </c>
      <c r="C24" s="179" t="s">
        <v>128</v>
      </c>
    </row>
    <row r="25" spans="1:3" ht="22.5" customHeight="1">
      <c r="A25" s="92" t="s">
        <v>24</v>
      </c>
      <c r="B25" s="179" t="s">
        <v>128</v>
      </c>
      <c r="C25" s="179" t="s">
        <v>128</v>
      </c>
    </row>
    <row r="26" spans="1:3" ht="22.5" customHeight="1">
      <c r="A26" s="93"/>
      <c r="B26" s="93"/>
      <c r="C26" s="127"/>
    </row>
    <row r="27" spans="1:3" ht="22.5" customHeight="1">
      <c r="A27" s="94" t="s">
        <v>165</v>
      </c>
      <c r="B27" s="94"/>
      <c r="C27" s="128"/>
    </row>
    <row r="28" spans="1:3" ht="22.5" customHeight="1">
      <c r="A28" s="92" t="s">
        <v>26</v>
      </c>
      <c r="B28" s="92">
        <v>3</v>
      </c>
      <c r="C28" s="126">
        <v>3</v>
      </c>
    </row>
    <row r="29" spans="1:3" ht="22.5" customHeight="1">
      <c r="A29" s="92" t="s">
        <v>27</v>
      </c>
      <c r="B29" s="92">
        <v>8</v>
      </c>
      <c r="C29" s="126">
        <v>7</v>
      </c>
    </row>
    <row r="30" spans="1:3" ht="22.5" customHeight="1">
      <c r="A30" s="129"/>
      <c r="B30" s="129"/>
      <c r="C30" s="129"/>
    </row>
    <row r="31" spans="1:3" ht="22.5" customHeight="1">
      <c r="A31" s="22" t="s">
        <v>12</v>
      </c>
      <c r="B31" s="121">
        <f>SUM(B13:B29)</f>
        <v>66</v>
      </c>
      <c r="C31" s="121">
        <f>SUM(C13:C29)</f>
        <v>44</v>
      </c>
    </row>
  </sheetData>
  <mergeCells count="2">
    <mergeCell ref="A10:A11"/>
    <mergeCell ref="B10:C10"/>
  </mergeCells>
  <pageMargins left="0.59055118110236227" right="0.27559055118110237" top="0.39370078740157483" bottom="0.74803149606299213" header="0.31496062992125984" footer="0.31496062992125984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topLeftCell="A25" workbookViewId="0">
      <selection activeCell="A7" sqref="A7"/>
    </sheetView>
  </sheetViews>
  <sheetFormatPr defaultRowHeight="24" customHeight="1"/>
  <cols>
    <col min="1" max="1" width="60.625" style="1" customWidth="1"/>
    <col min="2" max="2" width="9.25" style="1" bestFit="1" customWidth="1"/>
    <col min="3" max="16384" width="9" style="1"/>
  </cols>
  <sheetData>
    <row r="1" spans="1:10" s="68" customFormat="1" ht="18" customHeight="1">
      <c r="A1" s="193" t="s">
        <v>118</v>
      </c>
      <c r="B1" s="193"/>
      <c r="C1" s="193"/>
      <c r="D1" s="193"/>
      <c r="G1" s="70"/>
    </row>
    <row r="2" spans="1:10" ht="24" customHeight="1">
      <c r="A2" s="2" t="s">
        <v>81</v>
      </c>
    </row>
    <row r="3" spans="1:10" ht="34.5" customHeight="1">
      <c r="A3" s="1" t="s">
        <v>82</v>
      </c>
    </row>
    <row r="4" spans="1:10" s="132" customFormat="1" ht="51" customHeight="1">
      <c r="A4" s="95" t="s">
        <v>83</v>
      </c>
      <c r="B4" s="66" t="s">
        <v>93</v>
      </c>
      <c r="C4" s="66" t="s">
        <v>94</v>
      </c>
      <c r="D4" s="66" t="s">
        <v>95</v>
      </c>
    </row>
    <row r="5" spans="1:10" s="130" customFormat="1" ht="34.5" customHeight="1">
      <c r="A5" s="131" t="s">
        <v>97</v>
      </c>
      <c r="B5" s="146">
        <v>10.91</v>
      </c>
      <c r="C5" s="146">
        <v>70.91</v>
      </c>
      <c r="D5" s="146">
        <v>18.18</v>
      </c>
    </row>
    <row r="6" spans="1:10" s="130" customFormat="1" ht="24" customHeight="1">
      <c r="A6" s="131" t="s">
        <v>85</v>
      </c>
      <c r="B6" s="146">
        <v>11.82</v>
      </c>
      <c r="C6" s="146">
        <v>71.819999999999993</v>
      </c>
      <c r="D6" s="146">
        <v>16.32</v>
      </c>
    </row>
    <row r="7" spans="1:10" s="130" customFormat="1" ht="24" customHeight="1">
      <c r="A7" s="131" t="s">
        <v>86</v>
      </c>
      <c r="B7" s="146">
        <v>9.09</v>
      </c>
      <c r="C7" s="146">
        <v>71.819999999999993</v>
      </c>
      <c r="D7" s="146">
        <v>19.09</v>
      </c>
    </row>
    <row r="8" spans="1:10" s="130" customFormat="1" ht="24" customHeight="1">
      <c r="A8" s="131" t="s">
        <v>87</v>
      </c>
      <c r="B8" s="146">
        <v>13.64</v>
      </c>
      <c r="C8" s="146">
        <v>70.91</v>
      </c>
      <c r="D8" s="146">
        <v>15.45</v>
      </c>
    </row>
    <row r="9" spans="1:10" s="130" customFormat="1" ht="24" customHeight="1">
      <c r="A9" s="131" t="s">
        <v>88</v>
      </c>
      <c r="B9" s="146">
        <v>11.81</v>
      </c>
      <c r="C9" s="146">
        <v>62.73</v>
      </c>
      <c r="D9" s="146">
        <v>25.45</v>
      </c>
    </row>
    <row r="10" spans="1:10" s="130" customFormat="1" ht="24" customHeight="1">
      <c r="A10" s="131" t="s">
        <v>96</v>
      </c>
      <c r="B10" s="146">
        <v>6.36</v>
      </c>
      <c r="C10" s="146">
        <v>80</v>
      </c>
      <c r="D10" s="146">
        <v>13.64</v>
      </c>
      <c r="J10" s="130" t="s">
        <v>84</v>
      </c>
    </row>
    <row r="11" spans="1:10" s="130" customFormat="1" ht="24" customHeight="1">
      <c r="A11" s="131" t="s">
        <v>89</v>
      </c>
      <c r="B11" s="146">
        <v>17.27</v>
      </c>
      <c r="C11" s="146">
        <v>65.459999999999994</v>
      </c>
      <c r="D11" s="146">
        <v>17.27</v>
      </c>
    </row>
    <row r="12" spans="1:10" s="130" customFormat="1" ht="24" customHeight="1">
      <c r="A12" s="131" t="s">
        <v>90</v>
      </c>
      <c r="B12" s="146">
        <v>13.64</v>
      </c>
      <c r="C12" s="146">
        <v>70</v>
      </c>
      <c r="D12" s="146">
        <v>16.36</v>
      </c>
    </row>
    <row r="13" spans="1:10" s="130" customFormat="1" ht="24" customHeight="1">
      <c r="A13" s="131" t="s">
        <v>91</v>
      </c>
      <c r="B13" s="146">
        <v>16.36</v>
      </c>
      <c r="C13" s="146">
        <v>70.91</v>
      </c>
      <c r="D13" s="146">
        <v>12.73</v>
      </c>
    </row>
    <row r="14" spans="1:10" s="134" customFormat="1" ht="42.75" customHeight="1">
      <c r="A14" s="133" t="s">
        <v>92</v>
      </c>
      <c r="B14" s="147">
        <f>SUM(B5:B13)/9</f>
        <v>12.322222222222223</v>
      </c>
      <c r="C14" s="147">
        <f>SUM(C5:C13)/9</f>
        <v>70.506666666666661</v>
      </c>
      <c r="D14" s="147">
        <f>SUM(D5:D13)/9</f>
        <v>17.165555555555553</v>
      </c>
      <c r="E14" s="134" t="s">
        <v>145</v>
      </c>
    </row>
    <row r="15" spans="1:10" s="130" customFormat="1" ht="24" customHeight="1">
      <c r="D15" s="148"/>
    </row>
    <row r="16" spans="1:10" s="130" customFormat="1" ht="24" customHeight="1"/>
  </sheetData>
  <mergeCells count="1">
    <mergeCell ref="A1:D1"/>
  </mergeCells>
  <pageMargins left="0.55000000000000004" right="0.28999999999999998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4"/>
  <sheetViews>
    <sheetView topLeftCell="A13" workbookViewId="0">
      <selection activeCell="A16" sqref="A16"/>
    </sheetView>
  </sheetViews>
  <sheetFormatPr defaultRowHeight="25.5" customHeight="1"/>
  <cols>
    <col min="1" max="1" width="61.625" style="1" customWidth="1"/>
    <col min="2" max="2" width="18" style="1" customWidth="1"/>
    <col min="3" max="16384" width="9" style="1"/>
  </cols>
  <sheetData>
    <row r="1" spans="1:7" s="68" customFormat="1" ht="18" customHeight="1">
      <c r="A1" s="193" t="s">
        <v>119</v>
      </c>
      <c r="B1" s="193"/>
      <c r="C1" s="145"/>
      <c r="D1" s="145"/>
      <c r="G1" s="70"/>
    </row>
    <row r="2" spans="1:7" ht="25.5" customHeight="1">
      <c r="A2" s="1" t="s">
        <v>98</v>
      </c>
    </row>
    <row r="3" spans="1:7" ht="39.75" customHeight="1">
      <c r="A3" s="194" t="s">
        <v>104</v>
      </c>
      <c r="B3" s="194"/>
    </row>
    <row r="4" spans="1:7" ht="33" customHeight="1">
      <c r="A4" s="1" t="s">
        <v>99</v>
      </c>
    </row>
    <row r="5" spans="1:7" s="132" customFormat="1" ht="50.25" customHeight="1">
      <c r="A5" s="120" t="s">
        <v>83</v>
      </c>
      <c r="B5" s="149" t="s">
        <v>103</v>
      </c>
    </row>
    <row r="6" spans="1:7" ht="25.5" customHeight="1">
      <c r="A6" s="94" t="s">
        <v>97</v>
      </c>
      <c r="B6" s="150">
        <v>6.83</v>
      </c>
    </row>
    <row r="7" spans="1:7" ht="25.5" customHeight="1">
      <c r="A7" s="92" t="s">
        <v>85</v>
      </c>
      <c r="B7" s="151">
        <v>6.73</v>
      </c>
    </row>
    <row r="8" spans="1:7" ht="25.5" customHeight="1">
      <c r="A8" s="92" t="s">
        <v>100</v>
      </c>
      <c r="B8" s="151">
        <v>6.63</v>
      </c>
    </row>
    <row r="9" spans="1:7" ht="25.5" customHeight="1">
      <c r="A9" s="92" t="s">
        <v>101</v>
      </c>
      <c r="B9" s="151">
        <v>6.86</v>
      </c>
    </row>
    <row r="10" spans="1:7" ht="25.5" customHeight="1">
      <c r="A10" s="92" t="s">
        <v>88</v>
      </c>
      <c r="B10" s="151">
        <v>6.65</v>
      </c>
    </row>
    <row r="11" spans="1:7" ht="25.5" customHeight="1">
      <c r="A11" s="92" t="s">
        <v>96</v>
      </c>
      <c r="B11" s="151">
        <v>6.59</v>
      </c>
    </row>
    <row r="12" spans="1:7" ht="25.5" customHeight="1">
      <c r="A12" s="92" t="s">
        <v>89</v>
      </c>
      <c r="B12" s="151">
        <v>6.84</v>
      </c>
    </row>
    <row r="13" spans="1:7" ht="25.5" customHeight="1">
      <c r="A13" s="129" t="s">
        <v>102</v>
      </c>
      <c r="B13" s="152">
        <v>6.94</v>
      </c>
    </row>
    <row r="14" spans="1:7" ht="35.25" customHeight="1">
      <c r="A14" s="136" t="s">
        <v>12</v>
      </c>
      <c r="B14" s="158">
        <f>SUM(B6:B13)/8</f>
        <v>6.7587500000000009</v>
      </c>
    </row>
  </sheetData>
  <mergeCells count="2">
    <mergeCell ref="A3:B3"/>
    <mergeCell ref="A1:B1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topLeftCell="A22" workbookViewId="0">
      <selection activeCell="A10" sqref="A10"/>
    </sheetView>
  </sheetViews>
  <sheetFormatPr defaultRowHeight="25.5" customHeight="1"/>
  <cols>
    <col min="1" max="1" width="61.625" style="1" customWidth="1"/>
    <col min="2" max="2" width="18" style="1" customWidth="1"/>
    <col min="3" max="16384" width="9" style="1"/>
  </cols>
  <sheetData>
    <row r="1" spans="1:7" s="68" customFormat="1" ht="18" customHeight="1">
      <c r="A1" s="193" t="s">
        <v>149</v>
      </c>
      <c r="B1" s="193"/>
      <c r="C1" s="145"/>
      <c r="D1" s="145"/>
      <c r="G1" s="70"/>
    </row>
    <row r="2" spans="1:7" ht="25.5" customHeight="1">
      <c r="A2" s="1" t="s">
        <v>98</v>
      </c>
    </row>
    <row r="3" spans="1:7" ht="39.75" customHeight="1">
      <c r="A3" s="194" t="s">
        <v>146</v>
      </c>
      <c r="B3" s="194"/>
    </row>
    <row r="4" spans="1:7" ht="33" customHeight="1">
      <c r="A4" s="1" t="s">
        <v>99</v>
      </c>
    </row>
    <row r="5" spans="1:7" s="132" customFormat="1" ht="50.25" customHeight="1">
      <c r="A5" s="178" t="s">
        <v>83</v>
      </c>
      <c r="B5" s="149" t="s">
        <v>103</v>
      </c>
    </row>
    <row r="6" spans="1:7" ht="25.5" customHeight="1">
      <c r="A6" s="94" t="s">
        <v>97</v>
      </c>
      <c r="B6" s="150">
        <v>6.96</v>
      </c>
    </row>
    <row r="7" spans="1:7" ht="25.5" customHeight="1">
      <c r="A7" s="92" t="s">
        <v>85</v>
      </c>
      <c r="B7" s="151">
        <v>6.75</v>
      </c>
    </row>
    <row r="8" spans="1:7" ht="25.5" customHeight="1">
      <c r="A8" s="92" t="s">
        <v>100</v>
      </c>
      <c r="B8" s="151">
        <v>6.63</v>
      </c>
    </row>
    <row r="9" spans="1:7" ht="25.5" customHeight="1">
      <c r="A9" s="92" t="s">
        <v>101</v>
      </c>
      <c r="B9" s="151">
        <v>6.95</v>
      </c>
    </row>
    <row r="10" spans="1:7" ht="25.5" customHeight="1">
      <c r="A10" s="92" t="s">
        <v>88</v>
      </c>
      <c r="B10" s="151">
        <v>6.55</v>
      </c>
    </row>
    <row r="11" spans="1:7" ht="25.5" customHeight="1">
      <c r="A11" s="92" t="s">
        <v>96</v>
      </c>
      <c r="B11" s="151">
        <v>6.65</v>
      </c>
    </row>
    <row r="12" spans="1:7" ht="25.5" customHeight="1">
      <c r="A12" s="92" t="s">
        <v>89</v>
      </c>
      <c r="B12" s="151">
        <v>6.8</v>
      </c>
    </row>
    <row r="13" spans="1:7" ht="25.5" customHeight="1">
      <c r="A13" s="129" t="s">
        <v>102</v>
      </c>
      <c r="B13" s="152">
        <v>6.93</v>
      </c>
    </row>
    <row r="14" spans="1:7" ht="35.25" customHeight="1">
      <c r="A14" s="177" t="s">
        <v>12</v>
      </c>
      <c r="B14" s="158">
        <f>SUM(B6:B13)/8</f>
        <v>6.777499999999999</v>
      </c>
    </row>
  </sheetData>
  <mergeCells count="2">
    <mergeCell ref="A1:B1"/>
    <mergeCell ref="A3:B3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4"/>
  <sheetViews>
    <sheetView tabSelected="1" topLeftCell="A7" workbookViewId="0">
      <selection activeCell="A16" sqref="A16"/>
    </sheetView>
  </sheetViews>
  <sheetFormatPr defaultRowHeight="25.5" customHeight="1"/>
  <cols>
    <col min="1" max="1" width="61.625" style="1" customWidth="1"/>
    <col min="2" max="2" width="18" style="1" customWidth="1"/>
    <col min="3" max="16384" width="9" style="1"/>
  </cols>
  <sheetData>
    <row r="1" spans="1:7" s="68" customFormat="1" ht="18" customHeight="1">
      <c r="A1" s="193" t="s">
        <v>120</v>
      </c>
      <c r="B1" s="193"/>
      <c r="C1" s="145"/>
      <c r="D1" s="145"/>
      <c r="G1" s="70"/>
    </row>
    <row r="2" spans="1:7" ht="39.75" customHeight="1">
      <c r="A2" s="194" t="s">
        <v>105</v>
      </c>
      <c r="B2" s="194"/>
    </row>
    <row r="3" spans="1:7" ht="33" customHeight="1">
      <c r="A3" s="1" t="s">
        <v>99</v>
      </c>
    </row>
    <row r="4" spans="1:7" s="132" customFormat="1" ht="50.25" customHeight="1">
      <c r="A4" s="153" t="s">
        <v>83</v>
      </c>
      <c r="B4" s="154" t="s">
        <v>103</v>
      </c>
    </row>
    <row r="5" spans="1:7" ht="25.5" customHeight="1">
      <c r="A5" s="155" t="s">
        <v>97</v>
      </c>
      <c r="B5" s="157">
        <v>6.96</v>
      </c>
    </row>
    <row r="6" spans="1:7" ht="25.5" customHeight="1">
      <c r="A6" s="156" t="s">
        <v>85</v>
      </c>
      <c r="B6" s="151">
        <v>6.75</v>
      </c>
    </row>
    <row r="7" spans="1:7" ht="25.5" customHeight="1">
      <c r="A7" s="156" t="s">
        <v>100</v>
      </c>
      <c r="B7" s="151">
        <v>6.63</v>
      </c>
    </row>
    <row r="8" spans="1:7" ht="25.5" customHeight="1">
      <c r="A8" s="156" t="s">
        <v>101</v>
      </c>
      <c r="B8" s="151">
        <v>6.95</v>
      </c>
    </row>
    <row r="9" spans="1:7" ht="25.5" customHeight="1">
      <c r="A9" s="92" t="s">
        <v>88</v>
      </c>
      <c r="B9" s="151">
        <v>6.55</v>
      </c>
    </row>
    <row r="10" spans="1:7" ht="25.5" customHeight="1">
      <c r="A10" s="92" t="s">
        <v>96</v>
      </c>
      <c r="B10" s="151">
        <v>6.65</v>
      </c>
    </row>
    <row r="11" spans="1:7" ht="25.5" customHeight="1">
      <c r="A11" s="92" t="s">
        <v>89</v>
      </c>
      <c r="B11" s="151">
        <v>6.8</v>
      </c>
    </row>
    <row r="12" spans="1:7" ht="25.5" customHeight="1">
      <c r="A12" s="129" t="s">
        <v>102</v>
      </c>
      <c r="B12" s="152">
        <v>6.93</v>
      </c>
    </row>
    <row r="13" spans="1:7" ht="35.25" customHeight="1">
      <c r="A13" s="136" t="s">
        <v>12</v>
      </c>
      <c r="B13" s="158">
        <f>SUM(B5:B12)/8</f>
        <v>6.777499999999999</v>
      </c>
    </row>
    <row r="14" spans="1:7" ht="25.5" customHeight="1">
      <c r="A14" s="2"/>
      <c r="B14" s="2"/>
    </row>
  </sheetData>
  <mergeCells count="2">
    <mergeCell ref="A2:B2"/>
    <mergeCell ref="A1:B1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59"/>
  <sheetViews>
    <sheetView topLeftCell="A52" workbookViewId="0">
      <selection activeCell="A66" sqref="A66"/>
    </sheetView>
  </sheetViews>
  <sheetFormatPr defaultRowHeight="25.5" customHeight="1"/>
  <cols>
    <col min="1" max="1" width="61.625" style="1" customWidth="1"/>
    <col min="2" max="2" width="18" style="1" customWidth="1"/>
    <col min="3" max="16384" width="9" style="1"/>
  </cols>
  <sheetData>
    <row r="1" spans="1:7" s="68" customFormat="1" ht="18" customHeight="1">
      <c r="A1" s="193" t="s">
        <v>121</v>
      </c>
      <c r="B1" s="193"/>
      <c r="C1" s="145"/>
      <c r="D1" s="145"/>
      <c r="G1" s="70"/>
    </row>
    <row r="2" spans="1:7" ht="30.75" customHeight="1">
      <c r="A2" s="194" t="s">
        <v>164</v>
      </c>
      <c r="B2" s="194"/>
    </row>
    <row r="3" spans="1:7" ht="33" customHeight="1">
      <c r="A3" s="1" t="s">
        <v>99</v>
      </c>
    </row>
    <row r="4" spans="1:7" s="132" customFormat="1" ht="50.25" customHeight="1">
      <c r="A4" s="137" t="s">
        <v>83</v>
      </c>
      <c r="B4" s="149" t="s">
        <v>103</v>
      </c>
    </row>
    <row r="5" spans="1:7" ht="25.5" customHeight="1">
      <c r="A5" s="99" t="s">
        <v>97</v>
      </c>
      <c r="B5" s="157">
        <v>6.47</v>
      </c>
    </row>
    <row r="6" spans="1:7" ht="25.5" customHeight="1">
      <c r="A6" s="92" t="s">
        <v>85</v>
      </c>
      <c r="B6" s="151">
        <v>6.46</v>
      </c>
    </row>
    <row r="7" spans="1:7" ht="25.5" customHeight="1">
      <c r="A7" s="92" t="s">
        <v>100</v>
      </c>
      <c r="B7" s="151">
        <v>6.42</v>
      </c>
    </row>
    <row r="8" spans="1:7" ht="25.5" customHeight="1">
      <c r="A8" s="92" t="s">
        <v>101</v>
      </c>
      <c r="B8" s="151">
        <v>6.74</v>
      </c>
    </row>
    <row r="9" spans="1:7" ht="25.5" customHeight="1">
      <c r="A9" s="92" t="s">
        <v>88</v>
      </c>
      <c r="B9" s="151">
        <v>6.47</v>
      </c>
    </row>
    <row r="10" spans="1:7" ht="25.5" customHeight="1">
      <c r="A10" s="92" t="s">
        <v>96</v>
      </c>
      <c r="B10" s="151">
        <v>6.55</v>
      </c>
    </row>
    <row r="11" spans="1:7" ht="25.5" customHeight="1">
      <c r="A11" s="92" t="s">
        <v>89</v>
      </c>
      <c r="B11" s="151">
        <v>6.55</v>
      </c>
    </row>
    <row r="12" spans="1:7" ht="25.5" customHeight="1">
      <c r="A12" s="129" t="s">
        <v>102</v>
      </c>
      <c r="B12" s="152">
        <v>6.63</v>
      </c>
    </row>
    <row r="13" spans="1:7" ht="27.75" customHeight="1">
      <c r="A13" s="136" t="s">
        <v>12</v>
      </c>
      <c r="B13" s="158">
        <f>SUM(B5:B12)/8</f>
        <v>6.5362499999999999</v>
      </c>
    </row>
    <row r="14" spans="1:7" ht="25.5" customHeight="1">
      <c r="A14" s="196" t="s">
        <v>106</v>
      </c>
      <c r="B14" s="196"/>
    </row>
    <row r="15" spans="1:7" ht="24" customHeight="1">
      <c r="A15" s="1" t="s">
        <v>157</v>
      </c>
    </row>
    <row r="16" spans="1:7" ht="25.5" customHeight="1">
      <c r="A16" s="1" t="s">
        <v>158</v>
      </c>
    </row>
    <row r="17" spans="1:3" ht="25.5" customHeight="1">
      <c r="A17" s="1" t="s">
        <v>150</v>
      </c>
    </row>
    <row r="18" spans="1:3" ht="25.5" customHeight="1">
      <c r="A18" s="1" t="s">
        <v>159</v>
      </c>
    </row>
    <row r="19" spans="1:3" ht="25.5" customHeight="1">
      <c r="A19" s="1" t="s">
        <v>151</v>
      </c>
    </row>
    <row r="20" spans="1:3" ht="25.5" customHeight="1">
      <c r="A20" s="1" t="s">
        <v>160</v>
      </c>
    </row>
    <row r="21" spans="1:3" ht="25.5" customHeight="1">
      <c r="A21" s="1" t="s">
        <v>152</v>
      </c>
    </row>
    <row r="22" spans="1:3" ht="25.5" customHeight="1">
      <c r="A22" s="1" t="s">
        <v>161</v>
      </c>
    </row>
    <row r="23" spans="1:3" ht="24" customHeight="1">
      <c r="A23" s="197" t="s">
        <v>153</v>
      </c>
      <c r="B23" s="197"/>
      <c r="C23" s="197"/>
    </row>
    <row r="24" spans="1:3" ht="25.5" customHeight="1">
      <c r="A24" s="198" t="s">
        <v>162</v>
      </c>
      <c r="B24" s="198"/>
      <c r="C24" s="198"/>
    </row>
    <row r="26" spans="1:3" ht="21.75" customHeight="1">
      <c r="A26" s="195" t="s">
        <v>156</v>
      </c>
      <c r="B26" s="195"/>
      <c r="C26" s="195"/>
    </row>
    <row r="27" spans="1:3" ht="25.5" customHeight="1">
      <c r="A27" s="182" t="s">
        <v>154</v>
      </c>
      <c r="B27" s="182"/>
      <c r="C27" s="182"/>
    </row>
    <row r="28" spans="1:3" ht="25.5" customHeight="1">
      <c r="A28" s="182" t="s">
        <v>155</v>
      </c>
      <c r="B28" s="182"/>
      <c r="C28" s="182"/>
    </row>
    <row r="29" spans="1:3" ht="25.5" customHeight="1">
      <c r="A29" s="181"/>
    </row>
    <row r="30" spans="1:3" ht="25.5" customHeight="1">
      <c r="A30" s="181"/>
    </row>
    <row r="31" spans="1:3" ht="25.5" customHeight="1">
      <c r="A31" s="1" t="s">
        <v>107</v>
      </c>
    </row>
    <row r="59" ht="33.75" customHeight="1"/>
  </sheetData>
  <mergeCells count="6">
    <mergeCell ref="A26:C26"/>
    <mergeCell ref="A1:B1"/>
    <mergeCell ref="A2:B2"/>
    <mergeCell ref="A14:B14"/>
    <mergeCell ref="A23:C23"/>
    <mergeCell ref="A24:C24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ข้อ3-4</vt:lpstr>
      <vt:lpstr>ข้อ 5</vt:lpstr>
      <vt:lpstr>ข้อ 6</vt:lpstr>
      <vt:lpstr>ข้อ 7</vt:lpstr>
      <vt:lpstr>ส่วนที่ 4</vt:lpstr>
      <vt:lpstr>ผดนง_ยุทธศาสตร์</vt:lpstr>
      <vt:lpstr>ส่วนที่3</vt:lpstr>
      <vt:lpstr>ยธ_ศก</vt:lpstr>
      <vt:lpstr>ยธ_ชุมชน</vt:lpstr>
      <vt:lpstr>ยธ_ทรัพล้อม</vt:lpstr>
      <vt:lpstr>ยธ_MGT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cp:lastPrinted>2013-11-20T05:39:35Z</cp:lastPrinted>
  <dcterms:created xsi:type="dcterms:W3CDTF">2012-11-07T07:49:12Z</dcterms:created>
  <dcterms:modified xsi:type="dcterms:W3CDTF">2014-06-20T06:26:19Z</dcterms:modified>
</cp:coreProperties>
</file>