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5"/>
  </bookViews>
  <sheets>
    <sheet name="งบรับจ่าย" sheetId="1" r:id="rId1"/>
    <sheet name="งบทดลอง" sheetId="2" r:id="rId2"/>
    <sheet name="หมายเหตุ 1" sheetId="6" r:id="rId3"/>
    <sheet name="หมายเหตุ 2" sheetId="7" r:id="rId4"/>
    <sheet name="กระดาษทำการจ่ายจากรายรับ" sheetId="3" r:id="rId5"/>
    <sheet name="กระดาษทำการ งปม.คงเหลือ" sheetId="4" r:id="rId6"/>
    <sheet name="กระดาษทำการโอนงปม." sheetId="5" r:id="rId7"/>
    <sheet name="กระดาษทำการเงินสะสม" sheetId="8" r:id="rId8"/>
  </sheets>
  <definedNames>
    <definedName name="_xlnm.Print_Titles" localSheetId="5">'กระดาษทำการ งปม.คงเหลือ'!$6:$11</definedName>
    <definedName name="_xlnm.Print_Titles" localSheetId="7">กระดาษทำการเงินสะสม!$1:$2</definedName>
    <definedName name="_xlnm.Print_Titles" localSheetId="4">กระดาษทำการจ่ายจากรายรับ!$6:$13</definedName>
    <definedName name="_xlnm.Print_Titles" localSheetId="6">กระดาษทำการโอนงปม.!$1:$1</definedName>
    <definedName name="_xlnm.Print_Titles" localSheetId="1">งบทดลอง!$1:$8</definedName>
    <definedName name="_xlnm.Print_Titles" localSheetId="0">งบรับจ่าย!$1:$4</definedName>
  </definedNames>
  <calcPr calcId="124519"/>
</workbook>
</file>

<file path=xl/calcChain.xml><?xml version="1.0" encoding="utf-8"?>
<calcChain xmlns="http://schemas.openxmlformats.org/spreadsheetml/2006/main">
  <c r="S72" i="4"/>
  <c r="S71"/>
  <c r="S70"/>
  <c r="S69"/>
  <c r="S68"/>
  <c r="S67"/>
  <c r="S65"/>
  <c r="S63"/>
  <c r="S61"/>
  <c r="S59"/>
  <c r="S58"/>
  <c r="S57"/>
  <c r="S56"/>
  <c r="S55"/>
  <c r="S54"/>
  <c r="S52"/>
  <c r="S51"/>
  <c r="S50"/>
  <c r="S49"/>
  <c r="S48"/>
  <c r="S46"/>
  <c r="S45"/>
  <c r="S44"/>
  <c r="S43"/>
  <c r="S42"/>
  <c r="S41"/>
  <c r="S40"/>
  <c r="S39"/>
  <c r="S38"/>
  <c r="S37"/>
  <c r="S36"/>
  <c r="S34"/>
  <c r="S33"/>
  <c r="S32"/>
  <c r="S31"/>
  <c r="S30"/>
  <c r="S28"/>
  <c r="S27"/>
  <c r="S26"/>
  <c r="S25"/>
  <c r="S23"/>
  <c r="S22"/>
  <c r="S21"/>
  <c r="S20"/>
  <c r="S19"/>
  <c r="S73"/>
  <c r="R73"/>
  <c r="Q73"/>
  <c r="P73"/>
  <c r="O73"/>
  <c r="N73"/>
  <c r="M73"/>
  <c r="L73"/>
  <c r="K73"/>
  <c r="J73"/>
  <c r="I73"/>
  <c r="H73"/>
  <c r="G73"/>
  <c r="F73"/>
  <c r="E73"/>
  <c r="D73"/>
  <c r="T73" s="1"/>
  <c r="S66"/>
  <c r="R66"/>
  <c r="Q66"/>
  <c r="P66"/>
  <c r="O66"/>
  <c r="N66"/>
  <c r="M66"/>
  <c r="L66"/>
  <c r="K66"/>
  <c r="J66"/>
  <c r="I66"/>
  <c r="H66"/>
  <c r="G66"/>
  <c r="F66"/>
  <c r="E66"/>
  <c r="D66"/>
  <c r="T66" s="1"/>
  <c r="D64"/>
  <c r="S64"/>
  <c r="R64"/>
  <c r="Q64"/>
  <c r="P64"/>
  <c r="O64"/>
  <c r="N64"/>
  <c r="M64"/>
  <c r="L64"/>
  <c r="K64"/>
  <c r="J64"/>
  <c r="I64"/>
  <c r="H64"/>
  <c r="G64"/>
  <c r="F64"/>
  <c r="E64"/>
  <c r="S62"/>
  <c r="R62"/>
  <c r="Q62"/>
  <c r="P62"/>
  <c r="O62"/>
  <c r="N62"/>
  <c r="M62"/>
  <c r="L62"/>
  <c r="K62"/>
  <c r="J62"/>
  <c r="I62"/>
  <c r="H62"/>
  <c r="G62"/>
  <c r="F62"/>
  <c r="E62"/>
  <c r="D62"/>
  <c r="S60"/>
  <c r="R60"/>
  <c r="Q60"/>
  <c r="P60"/>
  <c r="O60"/>
  <c r="N60"/>
  <c r="M60"/>
  <c r="L60"/>
  <c r="K60"/>
  <c r="J60"/>
  <c r="I60"/>
  <c r="H60"/>
  <c r="G60"/>
  <c r="F60"/>
  <c r="E60"/>
  <c r="D60"/>
  <c r="S53"/>
  <c r="R53"/>
  <c r="Q53"/>
  <c r="P53"/>
  <c r="O53"/>
  <c r="N53"/>
  <c r="M53"/>
  <c r="L53"/>
  <c r="K53"/>
  <c r="J53"/>
  <c r="I53"/>
  <c r="H53"/>
  <c r="G53"/>
  <c r="F53"/>
  <c r="E53"/>
  <c r="D53"/>
  <c r="T53" s="1"/>
  <c r="S47"/>
  <c r="R47"/>
  <c r="Q47"/>
  <c r="P47"/>
  <c r="O47"/>
  <c r="N47"/>
  <c r="M47"/>
  <c r="L47"/>
  <c r="K47"/>
  <c r="J47"/>
  <c r="I47"/>
  <c r="H47"/>
  <c r="G47"/>
  <c r="F47"/>
  <c r="E47"/>
  <c r="D47"/>
  <c r="S35"/>
  <c r="R35"/>
  <c r="Q35"/>
  <c r="P35"/>
  <c r="O35"/>
  <c r="N35"/>
  <c r="M35"/>
  <c r="L35"/>
  <c r="K35"/>
  <c r="J35"/>
  <c r="I35"/>
  <c r="H35"/>
  <c r="G35"/>
  <c r="F35"/>
  <c r="E35"/>
  <c r="D35"/>
  <c r="S29"/>
  <c r="R29"/>
  <c r="Q29"/>
  <c r="P29"/>
  <c r="O29"/>
  <c r="N29"/>
  <c r="M29"/>
  <c r="L29"/>
  <c r="K29"/>
  <c r="J29"/>
  <c r="I29"/>
  <c r="H29"/>
  <c r="G29"/>
  <c r="F29"/>
  <c r="E29"/>
  <c r="D29"/>
  <c r="S24"/>
  <c r="R24"/>
  <c r="Q24"/>
  <c r="P24"/>
  <c r="O24"/>
  <c r="N24"/>
  <c r="M24"/>
  <c r="L24"/>
  <c r="K24"/>
  <c r="J24"/>
  <c r="I24"/>
  <c r="H24"/>
  <c r="G24"/>
  <c r="F24"/>
  <c r="E24"/>
  <c r="D24"/>
  <c r="S17"/>
  <c r="S16"/>
  <c r="S15"/>
  <c r="S14"/>
  <c r="S13"/>
  <c r="R18"/>
  <c r="Q18"/>
  <c r="P18"/>
  <c r="O18"/>
  <c r="N18"/>
  <c r="M18"/>
  <c r="L18"/>
  <c r="K18"/>
  <c r="J18"/>
  <c r="I18"/>
  <c r="H18"/>
  <c r="G18"/>
  <c r="F18"/>
  <c r="E18"/>
  <c r="D18"/>
  <c r="T64" l="1"/>
  <c r="T47"/>
  <c r="T62"/>
  <c r="G74"/>
  <c r="I74"/>
  <c r="K74"/>
  <c r="M74"/>
  <c r="O74"/>
  <c r="Q74"/>
  <c r="F74"/>
  <c r="H74"/>
  <c r="J74"/>
  <c r="L74"/>
  <c r="N74"/>
  <c r="P74"/>
  <c r="R74"/>
  <c r="T18"/>
  <c r="T60"/>
  <c r="E74"/>
  <c r="T35"/>
  <c r="T29"/>
  <c r="T24"/>
  <c r="S18"/>
  <c r="S74" s="1"/>
  <c r="D74"/>
  <c r="S76" l="1"/>
  <c r="T74"/>
  <c r="E66" i="2" l="1"/>
  <c r="D66"/>
  <c r="N60" i="1"/>
  <c r="N59"/>
  <c r="N58"/>
  <c r="N57"/>
  <c r="N44"/>
  <c r="N31"/>
  <c r="N30"/>
  <c r="N17"/>
  <c r="N15"/>
  <c r="I57"/>
  <c r="I58" s="1"/>
  <c r="I44"/>
  <c r="I30"/>
  <c r="I15"/>
  <c r="I17" s="1"/>
  <c r="I31" s="1"/>
  <c r="S80" i="3"/>
  <c r="R80"/>
  <c r="Q80"/>
  <c r="P80"/>
  <c r="O80"/>
  <c r="N80"/>
  <c r="M80"/>
  <c r="L80"/>
  <c r="K80"/>
  <c r="J80"/>
  <c r="I80"/>
  <c r="H80"/>
  <c r="G80"/>
  <c r="U80" s="1"/>
  <c r="T78"/>
  <c r="T77"/>
  <c r="S77"/>
  <c r="R77"/>
  <c r="Q77"/>
  <c r="P77"/>
  <c r="O77"/>
  <c r="N77"/>
  <c r="M77"/>
  <c r="L77"/>
  <c r="K77"/>
  <c r="J77"/>
  <c r="I77"/>
  <c r="H77"/>
  <c r="G77"/>
  <c r="T74"/>
  <c r="T73"/>
  <c r="S73"/>
  <c r="R73"/>
  <c r="Q73"/>
  <c r="P73"/>
  <c r="O73"/>
  <c r="N73"/>
  <c r="M73"/>
  <c r="L73"/>
  <c r="K73"/>
  <c r="J73"/>
  <c r="I73"/>
  <c r="H73"/>
  <c r="G73"/>
  <c r="U73" s="1"/>
  <c r="T71"/>
  <c r="T70"/>
  <c r="S70"/>
  <c r="R70"/>
  <c r="Q70"/>
  <c r="P70"/>
  <c r="O70"/>
  <c r="N70"/>
  <c r="M70"/>
  <c r="L70"/>
  <c r="K70"/>
  <c r="J70"/>
  <c r="I70"/>
  <c r="H70"/>
  <c r="G70"/>
  <c r="T66"/>
  <c r="T65"/>
  <c r="S65"/>
  <c r="R65"/>
  <c r="Q65"/>
  <c r="P65"/>
  <c r="O65"/>
  <c r="N65"/>
  <c r="M65"/>
  <c r="L65"/>
  <c r="K65"/>
  <c r="J65"/>
  <c r="I65"/>
  <c r="H65"/>
  <c r="G65"/>
  <c r="T59"/>
  <c r="T58"/>
  <c r="S58"/>
  <c r="R58"/>
  <c r="Q58"/>
  <c r="P58"/>
  <c r="O58"/>
  <c r="N58"/>
  <c r="M58"/>
  <c r="L58"/>
  <c r="K58"/>
  <c r="J58"/>
  <c r="I58"/>
  <c r="H58"/>
  <c r="G58"/>
  <c r="U58" s="1"/>
  <c r="T49"/>
  <c r="T42"/>
  <c r="T36"/>
  <c r="T29"/>
  <c r="T22"/>
  <c r="T80" s="1"/>
  <c r="T48"/>
  <c r="S48"/>
  <c r="R48"/>
  <c r="Q48"/>
  <c r="P48"/>
  <c r="O48"/>
  <c r="N48"/>
  <c r="M48"/>
  <c r="L48"/>
  <c r="K48"/>
  <c r="J48"/>
  <c r="I48"/>
  <c r="H48"/>
  <c r="G48"/>
  <c r="U48" s="1"/>
  <c r="U42"/>
  <c r="T41"/>
  <c r="S41"/>
  <c r="R41"/>
  <c r="Q41"/>
  <c r="P41"/>
  <c r="O41"/>
  <c r="N41"/>
  <c r="M41"/>
  <c r="L41"/>
  <c r="K41"/>
  <c r="J41"/>
  <c r="I41"/>
  <c r="H41"/>
  <c r="G41"/>
  <c r="U36"/>
  <c r="T35"/>
  <c r="S35"/>
  <c r="R35"/>
  <c r="Q35"/>
  <c r="P35"/>
  <c r="O35"/>
  <c r="N35"/>
  <c r="M35"/>
  <c r="L35"/>
  <c r="K35"/>
  <c r="J35"/>
  <c r="I35"/>
  <c r="H35"/>
  <c r="G35"/>
  <c r="U35" s="1"/>
  <c r="U29"/>
  <c r="T28"/>
  <c r="S28"/>
  <c r="R28"/>
  <c r="Q28"/>
  <c r="P28"/>
  <c r="O28"/>
  <c r="N28"/>
  <c r="M28"/>
  <c r="L28"/>
  <c r="K28"/>
  <c r="J28"/>
  <c r="I28"/>
  <c r="H28"/>
  <c r="G28"/>
  <c r="U22"/>
  <c r="T21"/>
  <c r="T79" s="1"/>
  <c r="S21"/>
  <c r="U21" s="1"/>
  <c r="I59" i="1" l="1"/>
  <c r="I60"/>
  <c r="U70" i="3"/>
  <c r="U65"/>
  <c r="U28"/>
  <c r="U41"/>
  <c r="G79"/>
  <c r="I79"/>
  <c r="K79"/>
  <c r="M79"/>
  <c r="O79"/>
  <c r="Q79"/>
  <c r="S79"/>
  <c r="U77"/>
  <c r="H79"/>
  <c r="J79"/>
  <c r="L79"/>
  <c r="N79"/>
  <c r="P79"/>
  <c r="R79"/>
  <c r="U79" l="1"/>
  <c r="W86" i="6" l="1"/>
  <c r="W53"/>
  <c r="W37"/>
  <c r="W34"/>
  <c r="W30"/>
  <c r="W27"/>
  <c r="W23"/>
  <c r="W13"/>
  <c r="W87" s="1"/>
  <c r="G15" i="7"/>
  <c r="V86" i="6"/>
  <c r="F86"/>
  <c r="E86"/>
  <c r="D86"/>
  <c r="V85"/>
  <c r="X85" s="1"/>
  <c r="V84"/>
  <c r="X84" s="1"/>
  <c r="V83"/>
  <c r="X83" s="1"/>
  <c r="V82"/>
  <c r="X82" s="1"/>
  <c r="V81"/>
  <c r="X81" s="1"/>
  <c r="V80"/>
  <c r="X80" s="1"/>
  <c r="V79"/>
  <c r="X79" s="1"/>
  <c r="V78"/>
  <c r="X78" s="1"/>
  <c r="V77"/>
  <c r="X77" s="1"/>
  <c r="V76"/>
  <c r="X76" s="1"/>
  <c r="V75"/>
  <c r="X75" s="1"/>
  <c r="V74"/>
  <c r="X74" s="1"/>
  <c r="V73"/>
  <c r="X73" s="1"/>
  <c r="V72"/>
  <c r="X72" s="1"/>
  <c r="V71"/>
  <c r="V70"/>
  <c r="V68"/>
  <c r="X68" s="1"/>
  <c r="V67"/>
  <c r="V66"/>
  <c r="X66" s="1"/>
  <c r="V65"/>
  <c r="X65" s="1"/>
  <c r="V64"/>
  <c r="X64" s="1"/>
  <c r="V63"/>
  <c r="X63" s="1"/>
  <c r="V62"/>
  <c r="X62" s="1"/>
  <c r="V61"/>
  <c r="X61" s="1"/>
  <c r="V60"/>
  <c r="X60" s="1"/>
  <c r="V59"/>
  <c r="X59" s="1"/>
  <c r="V58"/>
  <c r="X58" s="1"/>
  <c r="V57"/>
  <c r="X57" s="1"/>
  <c r="V56"/>
  <c r="X56" s="1"/>
  <c r="X86" s="1"/>
  <c r="V55"/>
  <c r="X55" s="1"/>
  <c r="V54"/>
  <c r="X54" s="1"/>
  <c r="V53"/>
  <c r="F53"/>
  <c r="E53"/>
  <c r="D53"/>
  <c r="V52"/>
  <c r="X52" s="1"/>
  <c r="V51"/>
  <c r="X51" s="1"/>
  <c r="V50"/>
  <c r="X50" s="1"/>
  <c r="V49"/>
  <c r="X49" s="1"/>
  <c r="V48"/>
  <c r="X48" s="1"/>
  <c r="V47"/>
  <c r="X47" s="1"/>
  <c r="V46"/>
  <c r="V45"/>
  <c r="X45" s="1"/>
  <c r="V44"/>
  <c r="X44" s="1"/>
  <c r="V43"/>
  <c r="X43" s="1"/>
  <c r="V42"/>
  <c r="X42" s="1"/>
  <c r="X41"/>
  <c r="V41"/>
  <c r="V40"/>
  <c r="X40" s="1"/>
  <c r="X39"/>
  <c r="V39"/>
  <c r="X38"/>
  <c r="V38"/>
  <c r="V37"/>
  <c r="X37" s="1"/>
  <c r="F37"/>
  <c r="E37"/>
  <c r="D37"/>
  <c r="X36"/>
  <c r="V36"/>
  <c r="V35"/>
  <c r="X35" s="1"/>
  <c r="V34"/>
  <c r="F34"/>
  <c r="E34"/>
  <c r="D34"/>
  <c r="V33"/>
  <c r="X33" s="1"/>
  <c r="V32"/>
  <c r="X34" s="1"/>
  <c r="V31"/>
  <c r="X31" s="1"/>
  <c r="V30"/>
  <c r="X30" s="1"/>
  <c r="F30"/>
  <c r="E30"/>
  <c r="D30"/>
  <c r="V29"/>
  <c r="X29" s="1"/>
  <c r="V28"/>
  <c r="X28" s="1"/>
  <c r="V27"/>
  <c r="F27"/>
  <c r="E27"/>
  <c r="D27"/>
  <c r="V26"/>
  <c r="X26" s="1"/>
  <c r="V25"/>
  <c r="X25" s="1"/>
  <c r="V24"/>
  <c r="X24" s="1"/>
  <c r="V23"/>
  <c r="F23"/>
  <c r="E23"/>
  <c r="D23"/>
  <c r="V22"/>
  <c r="X22" s="1"/>
  <c r="V21"/>
  <c r="X21" s="1"/>
  <c r="V20"/>
  <c r="X20" s="1"/>
  <c r="V19"/>
  <c r="X19" s="1"/>
  <c r="V18"/>
  <c r="X18" s="1"/>
  <c r="V17"/>
  <c r="X17" s="1"/>
  <c r="V16"/>
  <c r="X16" s="1"/>
  <c r="V15"/>
  <c r="X15" s="1"/>
  <c r="V14"/>
  <c r="V13"/>
  <c r="F13"/>
  <c r="F87" s="1"/>
  <c r="E13"/>
  <c r="D13"/>
  <c r="D87" s="1"/>
  <c r="V12"/>
  <c r="X12" s="1"/>
  <c r="V11"/>
  <c r="X11" s="1"/>
  <c r="V10"/>
  <c r="X10" s="1"/>
  <c r="V9"/>
  <c r="E87" l="1"/>
  <c r="V87"/>
  <c r="Y87" s="1"/>
  <c r="X32"/>
  <c r="X23"/>
  <c r="X27"/>
  <c r="X53"/>
  <c r="X9"/>
  <c r="X13" s="1"/>
  <c r="X87" l="1"/>
</calcChain>
</file>

<file path=xl/sharedStrings.xml><?xml version="1.0" encoding="utf-8"?>
<sst xmlns="http://schemas.openxmlformats.org/spreadsheetml/2006/main" count="1136" uniqueCount="381">
  <si>
    <t>องค์การบริหารส่วนตำบลฉลอง</t>
  </si>
  <si>
    <t>หน้า : 1/1</t>
  </si>
  <si>
    <t>รายงานรับ-จ่ายเงิน</t>
  </si>
  <si>
    <t>ปีงบประมาณ 2560 ประจำเดือน สิงหาคม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</si>
  <si>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</si>
  <si>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</si>
  <si>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</si>
  <si>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</si>
  <si>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</si>
  <si>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</si>
  <si>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</si>
  <si>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</si>
  <si>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</si>
  <si>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</si>
  <si>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</si>
  <si>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30,279,858.07</t>
  </si>
  <si>
    <t>รายรับ (หมายเหตุ 1)</t>
  </si>
  <si>
    <t xml:space="preserve">          </t>
  </si>
  <si>
    <t>129,500.00</t>
  </si>
  <si>
    <t>0.00</t>
  </si>
  <si>
    <t>หมวดภาษีอากร</t>
  </si>
  <si>
    <t>46,500.00</t>
  </si>
  <si>
    <t>หมวดค่าธรรมเนียม ค่าปรับ และใบอนุญาต</t>
  </si>
  <si>
    <t>170,000.00</t>
  </si>
  <si>
    <t>หมวดรายได้จากทรัพย์สิน</t>
  </si>
  <si>
    <t>81,500.00</t>
  </si>
  <si>
    <t>หมวดรายได้เบ็ดเตล็ด</t>
  </si>
  <si>
    <t>15,572,500.00</t>
  </si>
  <si>
    <t>หมวดภาษีจัดสรร</t>
  </si>
  <si>
    <t>24,400,000.00</t>
  </si>
  <si>
    <t>หมวดเงินอุดหนุนทั่วไป</t>
  </si>
  <si>
    <t>40,400,000.00</t>
  </si>
  <si>
    <t>รวม</t>
  </si>
  <si>
    <t>1,291,320.00</t>
  </si>
  <si>
    <t>หมวดเงินอุดหนุนระบุวัตถุประสงค์/เฉพาะกิจ</t>
  </si>
  <si>
    <t>41,691,320.00</t>
  </si>
  <si>
    <t>ลูกหนี้เงินยืม</t>
  </si>
  <si>
    <t>ลูกหนี้เงินทุนโครงการเศรษฐกิจชุมชน</t>
  </si>
  <si>
    <t>เงินรับฝากภาษีหัก ณ ที่จ่าย</t>
  </si>
  <si>
    <t>เงินรับฝากส่วนลดในการจัดเก็บภาษีบำรุงท้องที่ 6%</t>
  </si>
  <si>
    <t>เงินรับฝากประกันซอง</t>
  </si>
  <si>
    <t>เงินรับฝากประกันสัญญา</t>
  </si>
  <si>
    <t>เงินรับฝากประกันสังคม</t>
  </si>
  <si>
    <t>เงินรับฝากเงินรอคืนจังหวัด</t>
  </si>
  <si>
    <t>เงินรับฝากค่าใช้จ่ายอื่น</t>
  </si>
  <si>
    <t>เงินรับฝากเงินทุนโครงการเศรษฐกิจชุมชน</t>
  </si>
  <si>
    <t>เงินรับฝากอื่น ๆ</t>
  </si>
  <si>
    <t>เงินสะสม</t>
  </si>
  <si>
    <t>รวมรายรับ</t>
  </si>
  <si>
    <t>รายจ่าย</t>
  </si>
  <si>
    <t>17,745,984.00</t>
  </si>
  <si>
    <t>งบกลาง</t>
  </si>
  <si>
    <t>2,657,520.00</t>
  </si>
  <si>
    <t>เงินเดือน (ฝ่ายการเมือง)</t>
  </si>
  <si>
    <t>6,102,720.00</t>
  </si>
  <si>
    <t>เงินเดือน (ฝ่ายประจำ)</t>
  </si>
  <si>
    <t>587,000.00</t>
  </si>
  <si>
    <t>ค่าตอบแทน</t>
  </si>
  <si>
    <t>3,836,840.00</t>
  </si>
  <si>
    <t>109,320.00</t>
  </si>
  <si>
    <t>3,946,160.00</t>
  </si>
  <si>
    <t>ค่าใช้สอย</t>
  </si>
  <si>
    <t>3,302,636.00</t>
  </si>
  <si>
    <t>ค่าวัสดุ</t>
  </si>
  <si>
    <t>383,400.00</t>
  </si>
  <si>
    <t>ค่าสาธารณูปโภค</t>
  </si>
  <si>
    <t>1,349,900.00</t>
  </si>
  <si>
    <t>ค่าครุภัณฑ์</t>
  </si>
  <si>
    <t>2,626,000.00</t>
  </si>
  <si>
    <t>1,182,000.00</t>
  </si>
  <si>
    <t>3,808,000.00</t>
  </si>
  <si>
    <t>ค่าที่ดินและสิ่งก่อสร้าง</t>
  </si>
  <si>
    <t>25,000.00</t>
  </si>
  <si>
    <t>รายจ่ายอื่น</t>
  </si>
  <si>
    <t>1,783,000.00</t>
  </si>
  <si>
    <t>เงินอุดหนุน</t>
  </si>
  <si>
    <t>รายจ่ายค้างจ่าย</t>
  </si>
  <si>
    <t>ฎีกาค้างจ่าย</t>
  </si>
  <si>
    <t>รวมรายจ่าย</t>
  </si>
  <si>
    <t>รายรับสูงกว่า (ต่ำกว่า) รายจ่าย</t>
  </si>
  <si>
    <t>ยอดยกไป</t>
  </si>
  <si>
    <t>งบทดลอง</t>
  </si>
  <si>
    <t>ปีงบประมาณ 2560</t>
  </si>
  <si>
    <t>ณ วันที่ 31 สิงหาคม 2560</t>
  </si>
  <si>
    <t>เดบิต</t>
  </si>
  <si>
    <t>เครดิต</t>
  </si>
  <si>
    <t>เงินสด</t>
  </si>
  <si>
    <t>เงินฝาก-ออมทรัพย์/เผื่อเรียก(01-315-2-31986-7)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</si>
  <si>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</si>
  <si>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</si>
  <si>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</si>
  <si>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รายจ่ายค้างจ่ายระหว่างดำเนินการ</t>
  </si>
  <si>
    <t>เงินทุนสำรองเงินสะสม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</si>
  <si>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</si>
  <si>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</si>
  <si>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</si>
  <si>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</si>
  <si>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ค่าธรรมเนียมเกี่ยวกับทะเบียนพาณิชย์</t>
  </si>
  <si>
    <t>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</si>
  <si>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</si>
  <si>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</si>
  <si>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</si>
  <si>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ดอกเบี้ย</t>
  </si>
  <si>
    <t>เงินปันผลหรือเงินรางวัลต่างๆ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</si>
  <si>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</si>
  <si>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</si>
  <si>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</si>
  <si>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</si>
  <si>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</si>
  <si>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</si>
  <si>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</si>
  <si>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</si>
  <si>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</si>
  <si>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</si>
  <si>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</si>
  <si>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ค่าธรรมเนียมจดทะเบียนสิทธิและนิติกรรมตามประมวลกฎหมายที่ดิน</t>
  </si>
  <si>
    <t>ค่าธรรมเนียมและค่าใช้น้ำบาดาล</t>
  </si>
  <si>
    <t>เงินอุดหนุนทั่วไป สำหรับดำเนินการตามอำนาจหน้าที่และภารกิจถ่ายโอนเลือกทำ</t>
  </si>
  <si>
    <t>เงินอุดหนุนระบุวัตถุประสงค์/เฉพาะกิจจากกรมส่งเสริมการปกครองท้องถิ่น</t>
  </si>
  <si>
    <t>เงินอุดหนุนระบุวัตถุประสงค์/เฉพาะกิจจากหน่วยงานอื่น</t>
  </si>
  <si>
    <t>แผนงานบริหารงานทั่วไป</t>
  </si>
  <si>
    <t>แผนงานการศึกษา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</si>
  <si>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</si>
  <si>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</si>
  <si>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</si>
  <si>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</si>
  <si>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</si>
  <si>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</si>
  <si>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แผนงาน / งาน</t>
  </si>
  <si>
    <t>00110</t>
  </si>
  <si>
    <t>00210</t>
  </si>
  <si>
    <t>00230</t>
  </si>
  <si>
    <t>00240</t>
  </si>
  <si>
    <t>00250</t>
  </si>
  <si>
    <t>00260</t>
  </si>
  <si>
    <t>00320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</si>
  <si>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</si>
  <si>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</si>
  <si>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</si>
  <si>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</si>
  <si>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</si>
  <si>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งานสวัสดิการสังคมและสังคมสงเคราะห์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</si>
  <si>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</si>
  <si>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</si>
  <si>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</si>
  <si>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</si>
  <si>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</si>
  <si>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</si>
  <si>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</si>
  <si>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หมวด / ประเภทรายจ่าย</t>
  </si>
  <si>
    <t>00111</t>
  </si>
  <si>
    <t>00113</t>
  </si>
  <si>
    <t>00211</t>
  </si>
  <si>
    <t>00212</t>
  </si>
  <si>
    <t>00232</t>
  </si>
  <si>
    <t>00241</t>
  </si>
  <si>
    <t>00242</t>
  </si>
  <si>
    <t>00252</t>
  </si>
  <si>
    <t>00261</t>
  </si>
  <si>
    <t>00262</t>
  </si>
  <si>
    <t>00263</t>
  </si>
  <si>
    <t>00321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</si>
  <si>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</si>
  <si>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</si>
  <si>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</si>
  <si>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</si>
  <si>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</si>
  <si>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</si>
  <si>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</si>
  <si>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</si>
  <si>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</si>
  <si>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รวมเดือนนี้</t>
  </si>
  <si>
    <t>รวมตั้งแต่ต้นปี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</si>
  <si>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</si>
  <si>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</si>
  <si>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</si>
  <si>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</si>
  <si>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</si>
  <si>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</si>
  <si>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</si>
  <si>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</si>
  <si>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</si>
  <si>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</si>
  <si>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</si>
  <si>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</si>
  <si>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</si>
  <si>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</si>
  <si>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</si>
  <si>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</si>
  <si>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</si>
  <si>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</si>
  <si>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</si>
  <si>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</si>
  <si>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</si>
  <si>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</si>
  <si>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</si>
  <si>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</si>
  <si>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</si>
  <si>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</si>
  <si>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</si>
  <si>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</si>
  <si>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เงินอุดหนุนระบุวัตถุประสงค์/เฉพาะกิจ</t>
  </si>
  <si>
    <t>ค่าบำรุงรักษาและซ่อมแซม</t>
  </si>
  <si>
    <t>5320400</t>
  </si>
  <si>
    <t>330000</t>
  </si>
  <si>
    <t>วัสดุสำนักงาน</t>
  </si>
  <si>
    <t>วัสดุงานบ้านงานครัว</t>
  </si>
  <si>
    <t>ค่าอาหารเสริม (นม)</t>
  </si>
  <si>
    <t>วัสดุก่อสร้าง</t>
  </si>
  <si>
    <t>5330600</t>
  </si>
  <si>
    <t>วัสดุยานพาหนะและขนส่ง</t>
  </si>
  <si>
    <t>วัสดุเชื้อเพลิงและหล่อลื่น</t>
  </si>
  <si>
    <t>5330800</t>
  </si>
  <si>
    <t>วัสดุการเกษตร</t>
  </si>
  <si>
    <t>5331000</t>
  </si>
  <si>
    <t>วัสดุคอมพิวเตอร์</t>
  </si>
  <si>
    <t>340000</t>
  </si>
  <si>
    <t>ค่าไฟฟ้า</t>
  </si>
  <si>
    <t>ค่าน้ำประปา ค่าน้ำบาดาล</t>
  </si>
  <si>
    <t>5340200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</si>
  <si>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</si>
  <si>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</si>
  <si>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</si>
  <si>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410000</t>
  </si>
  <si>
    <t>ครุภัณฑ์ไฟฟ้าและวิทยุ</t>
  </si>
  <si>
    <t>ครุภัณฑ์คอมพิวเตอร์</t>
  </si>
  <si>
    <t>ค่าบำรุงรักษาและปรับปรุงครุภัณฑ์</t>
  </si>
  <si>
    <t>5411800</t>
  </si>
  <si>
    <t>420000</t>
  </si>
  <si>
    <t>ค่าก่อสร้างสิ่งสาธารณูปโภค</t>
  </si>
  <si>
    <t>5421000</t>
  </si>
  <si>
    <t>610000</t>
  </si>
  <si>
    <t>เงินอุดหนุนองค์กรปกครองส่วนท้องถิ่น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</si>
  <si>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</si>
  <si>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</si>
  <si>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</si>
  <si>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</si>
  <si>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แผนงานการรักษาความสงบภายใน</t>
  </si>
  <si>
    <t>แผนงานสาธารณสุข</t>
  </si>
  <si>
    <t>00120</t>
  </si>
  <si>
    <t>00220</t>
  </si>
  <si>
    <t>งานบริหารทั่วไปเกี่ยวกับการรักษาความสงบภายใน</t>
  </si>
  <si>
    <t>งานบริการสาธารณสุขและงานสาธารณสุขอื่น</t>
  </si>
  <si>
    <t>00121</t>
  </si>
  <si>
    <t>00223</t>
  </si>
  <si>
    <t>วัสดุไฟฟ้าและวิทยุ</t>
  </si>
  <si>
    <t>5330200</t>
  </si>
  <si>
    <t>วัสดุวิทยาศาสตร์หรือการแพทย์</t>
  </si>
  <si>
    <t>วัสดุโฆษณาและเผยแพร่</t>
  </si>
  <si>
    <t>ครุภัณฑ์ยานพาหนะและขนส่ง</t>
  </si>
  <si>
    <t>ครุภัณฑ์โฆษณาและเผยแพร่</t>
  </si>
  <si>
    <t>ครุภัณฑ์งานบ้านงานครัว</t>
  </si>
  <si>
    <t>ครุภัณฑ์โรงงาน</t>
  </si>
  <si>
    <t>วันที่พิมพ์ : 31/8/2560  14:51:08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</si>
  <si>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</si>
  <si>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</si>
  <si>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ถึงเดือนสิงหาคม   ปีงบประมาณ 2560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</si>
  <si>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</si>
  <si>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</si>
  <si>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</si>
  <si>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6,600.00</t>
  </si>
  <si>
    <t>(2,280.00)</t>
  </si>
  <si>
    <t>4,320.00</t>
  </si>
  <si>
    <t>(25,000.00)</t>
  </si>
  <si>
    <t>(6,600.00)</t>
  </si>
  <si>
    <t>2,280.00</t>
  </si>
  <si>
    <t>รวมเงินเดือน (ฝ่ายประจำ)</t>
  </si>
  <si>
    <t>(15,000.00)</t>
  </si>
  <si>
    <t>รวมค่าตอบแทน</t>
  </si>
  <si>
    <t>10,000.00</t>
  </si>
  <si>
    <t>120,000.00</t>
  </si>
  <si>
    <t>(60,000.00)</t>
  </si>
  <si>
    <t>(151,360.00)</t>
  </si>
  <si>
    <t>200,000.00</t>
  </si>
  <si>
    <t>13,640.00</t>
  </si>
  <si>
    <t>(620,000.00)</t>
  </si>
  <si>
    <t>รวมค่าใช้สอย</t>
  </si>
  <si>
    <t>(500,000.00)</t>
  </si>
  <si>
    <t>(486,360.00)</t>
  </si>
  <si>
    <t>300,000.00</t>
  </si>
  <si>
    <t>30,000.00</t>
  </si>
  <si>
    <t>151,360.00</t>
  </si>
  <si>
    <t>15,000.00</t>
  </si>
  <si>
    <t>รวมค่าวัสดุ</t>
  </si>
  <si>
    <t>466,360.00</t>
  </si>
  <si>
    <t>496,360.00</t>
  </si>
  <si>
    <t>5,000.00</t>
  </si>
  <si>
    <t>รวมค่าสาธารณูปโภค</t>
  </si>
  <si>
    <t>รวมค่าครุภัณฑ์</t>
  </si>
  <si>
    <t>(200,000.00)</t>
  </si>
  <si>
    <t>รวมเงินอุดหนุน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</si>
  <si>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</si>
  <si>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</si>
  <si>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</si>
  <si>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</si>
  <si>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</si>
  <si>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</si>
  <si>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</si>
  <si>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</si>
  <si>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</si>
  <si>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</si>
  <si>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</si>
  <si>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</si>
  <si>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</si>
  <si>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</si>
  <si>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</si>
  <si>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</si>
  <si>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</si>
  <si>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</si>
  <si>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</si>
  <si>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</si>
  <si>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</si>
  <si>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ค่าภาคหลวงและค่าธรรมเนียมตามกฎหมายว่าด้วยป่าไม้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</si>
  <si>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</si>
  <si>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</si>
  <si>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</si>
  <si>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</si>
  <si>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</si>
  <si>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</si>
  <si>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</si>
  <si>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</si>
  <si>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</si>
  <si>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</si>
  <si>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</si>
  <si>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</si>
  <si>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</si>
  <si>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</si>
  <si>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</si>
  <si>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</si>
  <si>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</si>
  <si>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</si>
  <si>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</si>
  <si>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</si>
  <si>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</si>
  <si>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และระดับประถมศึกษา</t>
  </si>
  <si>
    <t>เงินอุดหนุนสำหรับสนับสนุนอาหารกลางวัน ระดับอนุบาล</t>
  </si>
  <si>
    <t>ศึกษา และระดับประถมศึกษา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</si>
  <si>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</si>
  <si>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</si>
  <si>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</si>
  <si>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เงินอุดหนุนเฉพาะกิจปี 60/โครงการก่อสร้างระบบประปา</t>
  </si>
  <si>
    <t>หมู่บ้าน หมู่ที่ 6</t>
  </si>
  <si>
    <t>เงินช่วยเหลือในการปรับสภาพแวดล้อมที่อยู่อาศัยให้แก่คน</t>
  </si>
  <si>
    <t>พิการที่ได้รับผลกระทบหลังน้ำท่วม</t>
  </si>
  <si>
    <t>เงินสนับสนุนโครงการตามแผนพัฒนาคุณภาพชีวิตคนพิการ</t>
  </si>
  <si>
    <t>รวมรายรับทั้งสิ้น</t>
  </si>
  <si>
    <t>หมายเหตุ  2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</si>
  <si>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</si>
  <si>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</si>
  <si>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</si>
  <si>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</si>
  <si>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</si>
  <si>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</si>
  <si>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</si>
  <si>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</si>
  <si>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</si>
  <si>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</si>
  <si>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</si>
  <si>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</si>
  <si>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</si>
  <si>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บริหารงานคลัง</t>
  </si>
  <si>
    <t>เคหะและชุมชน</t>
  </si>
  <si>
    <t>บริหารทั่วไปเกี่ยวกับ</t>
  </si>
  <si>
    <t>ส่วนตำบล</t>
  </si>
  <si>
    <t>สร้างความเข็มแข็ง</t>
  </si>
  <si>
    <t>งานส่งเสริมและสนับ</t>
  </si>
  <si>
    <t>ค่าก่อสร้างสิ่งสาธารณูปการ</t>
  </si>
  <si>
    <t>โครงการติดตั้งระบบกระจายเสียงทางไกลอัตโนมัติแบบ</t>
  </si>
  <si>
    <t>ชองชุมชน</t>
  </si>
  <si>
    <t>สนุนความเข็มแข็ง</t>
  </si>
  <si>
    <t>ไร้สายตามสายทุกหมู่บ้าน</t>
  </si>
  <si>
    <t>ของชุมชน</t>
  </si>
  <si>
    <t>วันที่พิมพ์ : 1/9/2560  14:17:43</t>
  </si>
  <si>
    <t>กระดาษทำการกระทบยอดรายจ่าย (จ่ายจากเงินสะสม)</t>
  </si>
  <si>
    <t>ประจำเดือน  สิงหาคม ปีงบประมาณ พ.ศ.  2560</t>
  </si>
  <si>
    <t>ณ  31 สิงหาคม 2560</t>
  </si>
  <si>
    <t>กระดาษทำการกระทบยอดงบประมาณรายจ่าย (จากเงินรายรับ)</t>
  </si>
  <si>
    <t>ประจำเดือนสิงหาคม ปีงบประมาณ 2560</t>
  </si>
  <si>
    <t>หมวด/ประเภท</t>
  </si>
  <si>
    <t>กระดาษทำการกระทบยอดงบประมาณคงเหลือ</t>
  </si>
  <si>
    <t>ประจำเดือนสิงหาคม ปีงบประมาณพ.ศ.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</si>
</sst>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38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1"/>
      <color rgb="FF000000"/>
      <name val="Tahoma"/>
      <family val="2"/>
      <scheme val="minor"/>
    </font>
    <font>
      <sz val="12"/>
      <color rgb="FF000000"/>
      <name val="Microsoft Sans Serif"/>
    </font>
    <font>
      <sz val="1"/>
      <color rgb="FF000000"/>
      <name val="Microsoft Sans Serif"/>
    </font>
    <font>
      <b/>
      <sz val="10"/>
      <color rgb="FF483D8B"/>
      <name val="Microsoft Sans Serif"/>
    </font>
    <font>
      <b/>
      <sz val="10"/>
      <color rgb="FF0000FF"/>
      <name val="Microsoft Sans Serif"/>
    </font>
    <font>
      <b/>
      <sz val="9"/>
      <color rgb="FF000000"/>
      <name val="Microsoft Sans Serif"/>
    </font>
    <font>
      <sz val="9"/>
      <color rgb="FF000000"/>
      <name val="Microsoft Sans Serif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rgb="FF00B0F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"/>
      <color rgb="FF000000"/>
      <name val="Arial"/>
    </font>
    <font>
      <sz val="7"/>
      <name val="MS Reference Sans Serif"/>
      <family val="2"/>
    </font>
    <font>
      <b/>
      <sz val="7"/>
      <color rgb="FF000000"/>
      <name val="MS Reference Sans Serif"/>
      <family val="2"/>
    </font>
    <font>
      <sz val="7"/>
      <color rgb="FF000000"/>
      <name val="MS Reference Sans Serif"/>
      <family val="2"/>
    </font>
    <font>
      <b/>
      <sz val="7"/>
      <color rgb="FF483D8B"/>
      <name val="MS Reference Sans Serif"/>
      <family val="2"/>
    </font>
    <font>
      <sz val="6.5"/>
      <color rgb="FF000000"/>
      <name val="MS Reference Sans Serif"/>
      <family val="2"/>
    </font>
    <font>
      <b/>
      <sz val="6.5"/>
      <color rgb="FF483D8B"/>
      <name val="MS Reference Sans Serif"/>
      <family val="2"/>
    </font>
    <font>
      <sz val="7"/>
      <color rgb="FFFF0000"/>
      <name val="MS Reference Sans Serif"/>
      <family val="2"/>
    </font>
    <font>
      <sz val="11"/>
      <name val="Tahoma"/>
      <family val="2"/>
    </font>
    <font>
      <b/>
      <sz val="10"/>
      <color rgb="FF00008B"/>
      <name val="Microsoft Sans Serif"/>
      <family val="2"/>
    </font>
    <font>
      <sz val="10"/>
      <color rgb="FF00008B"/>
      <name val="Microsoft Sans Serif"/>
      <family val="2"/>
    </font>
    <font>
      <sz val="14"/>
      <color rgb="FF000000"/>
      <name val="Angsana New"/>
      <family val="1"/>
    </font>
    <font>
      <b/>
      <sz val="14"/>
      <color rgb="FF000000"/>
      <name val="Angsana New"/>
      <family val="1"/>
    </font>
    <font>
      <b/>
      <sz val="7"/>
      <color rgb="FF0000FF"/>
      <name val="MS Reference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  <fill>
      <patternFill patternType="gray0625"/>
    </fill>
  </fills>
  <borders count="6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D3D3D3"/>
      </top>
      <bottom/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/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FFFFFF"/>
      </bottom>
      <diagonal/>
    </border>
    <border>
      <left/>
      <right style="thin">
        <color rgb="FFA9A9A9"/>
      </right>
      <top style="thin">
        <color rgb="FFFFFFFF"/>
      </top>
      <bottom style="thin">
        <color rgb="FFFFFFFF"/>
      </bottom>
      <diagonal/>
    </border>
    <border>
      <left/>
      <right style="thin">
        <color rgb="FFA9A9A9"/>
      </right>
      <top style="thin">
        <color rgb="FFFFFFFF"/>
      </top>
      <bottom style="thin">
        <color rgb="FFA9A9A9"/>
      </bottom>
      <diagonal/>
    </border>
    <border>
      <left style="thin">
        <color rgb="FFA9A9A9"/>
      </left>
      <right/>
      <top style="thin">
        <color rgb="FFD3D3D3"/>
      </top>
      <bottom style="thin">
        <color rgb="FFA9A9A9"/>
      </bottom>
      <diagonal/>
    </border>
    <border diagonalUp="1">
      <left/>
      <right style="thin">
        <color rgb="FFA9A9A9"/>
      </right>
      <top style="thin">
        <color rgb="FFA9A9A9"/>
      </top>
      <bottom style="thin">
        <color rgb="FFA9A9A9"/>
      </bottom>
      <diagonal style="thin">
        <color rgb="FFFFFFFF"/>
      </diagonal>
    </border>
    <border>
      <left style="thin">
        <color rgb="FFA9A9A9"/>
      </left>
      <right style="thin">
        <color rgb="FFFFFFFF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9" fillId="0" borderId="0"/>
  </cellStyleXfs>
  <cellXfs count="316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" fillId="2" borderId="14" xfId="1" applyNumberFormat="1" applyFont="1" applyFill="1" applyBorder="1" applyAlignment="1">
      <alignment vertical="top" wrapText="1"/>
    </xf>
    <xf numFmtId="0" fontId="1" fillId="2" borderId="5" xfId="1" applyNumberFormat="1" applyFont="1" applyFill="1" applyBorder="1" applyAlignment="1">
      <alignment vertical="top" wrapText="1"/>
    </xf>
    <xf numFmtId="0" fontId="1" fillId="2" borderId="6" xfId="1" applyNumberFormat="1" applyFont="1" applyFill="1" applyBorder="1" applyAlignment="1">
      <alignment vertical="top" wrapText="1"/>
    </xf>
    <xf numFmtId="0" fontId="1" fillId="2" borderId="16" xfId="1" applyNumberFormat="1" applyFont="1" applyFill="1" applyBorder="1" applyAlignment="1">
      <alignment vertical="top" wrapText="1"/>
    </xf>
    <xf numFmtId="0" fontId="1" fillId="2" borderId="0" xfId="1" applyNumberFormat="1" applyFont="1" applyFill="1" applyBorder="1" applyAlignment="1">
      <alignment vertical="top" wrapText="1"/>
    </xf>
    <xf numFmtId="0" fontId="1" fillId="2" borderId="17" xfId="1" applyNumberFormat="1" applyFont="1" applyFill="1" applyBorder="1" applyAlignment="1">
      <alignment vertical="top" wrapText="1"/>
    </xf>
    <xf numFmtId="0" fontId="5" fillId="2" borderId="23" xfId="1" applyNumberFormat="1" applyFont="1" applyFill="1" applyBorder="1" applyAlignment="1">
      <alignment horizontal="center" vertical="center" wrapText="1" readingOrder="1"/>
    </xf>
    <xf numFmtId="0" fontId="1" fillId="2" borderId="26" xfId="1" applyNumberFormat="1" applyFont="1" applyFill="1" applyBorder="1" applyAlignment="1">
      <alignment vertical="top" wrapText="1"/>
    </xf>
    <xf numFmtId="0" fontId="1" fillId="2" borderId="8" xfId="1" applyNumberFormat="1" applyFont="1" applyFill="1" applyBorder="1" applyAlignment="1">
      <alignment vertical="top" wrapText="1"/>
    </xf>
    <xf numFmtId="0" fontId="1" fillId="2" borderId="9" xfId="1" applyNumberFormat="1" applyFont="1" applyFill="1" applyBorder="1" applyAlignment="1">
      <alignment vertical="top" wrapText="1"/>
    </xf>
    <xf numFmtId="0" fontId="5" fillId="4" borderId="27" xfId="1" applyNumberFormat="1" applyFont="1" applyFill="1" applyBorder="1" applyAlignment="1">
      <alignment vertical="top" wrapText="1" readingOrder="1"/>
    </xf>
    <xf numFmtId="0" fontId="1" fillId="2" borderId="30" xfId="1" applyNumberFormat="1" applyFont="1" applyFill="1" applyBorder="1" applyAlignment="1">
      <alignment vertical="top" wrapText="1"/>
    </xf>
    <xf numFmtId="0" fontId="1" fillId="2" borderId="31" xfId="1" applyNumberFormat="1" applyFont="1" applyFill="1" applyBorder="1" applyAlignment="1">
      <alignment vertical="top" wrapText="1"/>
    </xf>
    <xf numFmtId="0" fontId="1" fillId="2" borderId="32" xfId="1" applyNumberFormat="1" applyFont="1" applyFill="1" applyBorder="1" applyAlignment="1">
      <alignment vertical="top" wrapText="1"/>
    </xf>
    <xf numFmtId="0" fontId="1" fillId="2" borderId="35" xfId="1" applyNumberFormat="1" applyFont="1" applyFill="1" applyBorder="1" applyAlignment="1">
      <alignment vertical="top" wrapText="1"/>
    </xf>
    <xf numFmtId="0" fontId="1" fillId="2" borderId="36" xfId="1" applyNumberFormat="1" applyFont="1" applyFill="1" applyBorder="1" applyAlignment="1">
      <alignment vertical="top" wrapText="1"/>
    </xf>
    <xf numFmtId="0" fontId="1" fillId="2" borderId="37" xfId="1" applyNumberFormat="1" applyFont="1" applyFill="1" applyBorder="1" applyAlignment="1">
      <alignment vertical="top" wrapText="1"/>
    </xf>
    <xf numFmtId="0" fontId="1" fillId="2" borderId="38" xfId="1" applyNumberFormat="1" applyFont="1" applyFill="1" applyBorder="1" applyAlignment="1">
      <alignment vertical="top" wrapText="1"/>
    </xf>
    <xf numFmtId="0" fontId="15" fillId="0" borderId="33" xfId="1" applyNumberFormat="1" applyFont="1" applyFill="1" applyBorder="1" applyAlignment="1">
      <alignment horizontal="right" vertical="center" wrapText="1" readingOrder="1"/>
    </xf>
    <xf numFmtId="0" fontId="14" fillId="0" borderId="33" xfId="1" applyNumberFormat="1" applyFont="1" applyFill="1" applyBorder="1" applyAlignment="1">
      <alignment horizontal="right" vertical="center" wrapText="1" readingOrder="1"/>
    </xf>
    <xf numFmtId="4" fontId="17" fillId="0" borderId="0" xfId="0" applyNumberFormat="1" applyFont="1"/>
    <xf numFmtId="4" fontId="18" fillId="0" borderId="0" xfId="0" applyNumberFormat="1" applyFont="1"/>
    <xf numFmtId="0" fontId="19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44" xfId="0" applyFont="1" applyBorder="1"/>
    <xf numFmtId="0" fontId="16" fillId="0" borderId="47" xfId="0" applyFont="1" applyBorder="1" applyAlignment="1">
      <alignment horizontal="center"/>
    </xf>
    <xf numFmtId="0" fontId="16" fillId="0" borderId="48" xfId="0" applyFont="1" applyBorder="1"/>
    <xf numFmtId="0" fontId="16" fillId="0" borderId="46" xfId="0" applyFont="1" applyBorder="1" applyAlignment="1">
      <alignment horizontal="center"/>
    </xf>
    <xf numFmtId="0" fontId="19" fillId="0" borderId="50" xfId="0" applyFont="1" applyBorder="1" applyAlignment="1">
      <alignment horizontal="left" vertical="center"/>
    </xf>
    <xf numFmtId="0" fontId="16" fillId="0" borderId="51" xfId="0" applyFont="1" applyBorder="1"/>
    <xf numFmtId="0" fontId="16" fillId="0" borderId="52" xfId="0" applyFont="1" applyBorder="1" applyAlignment="1">
      <alignment horizontal="center" vertical="center"/>
    </xf>
    <xf numFmtId="43" fontId="16" fillId="0" borderId="52" xfId="0" applyNumberFormat="1" applyFont="1" applyBorder="1" applyAlignment="1">
      <alignment horizontal="center" vertical="center"/>
    </xf>
    <xf numFmtId="0" fontId="19" fillId="0" borderId="50" xfId="0" applyFont="1" applyBorder="1"/>
    <xf numFmtId="0" fontId="16" fillId="0" borderId="52" xfId="0" applyFont="1" applyBorder="1" applyAlignment="1">
      <alignment horizontal="center"/>
    </xf>
    <xf numFmtId="43" fontId="19" fillId="0" borderId="52" xfId="0" applyNumberFormat="1" applyFont="1" applyBorder="1"/>
    <xf numFmtId="43" fontId="19" fillId="0" borderId="52" xfId="0" applyNumberFormat="1" applyFont="1" applyBorder="1" applyAlignment="1">
      <alignment horizontal="right"/>
    </xf>
    <xf numFmtId="0" fontId="16" fillId="0" borderId="50" xfId="0" applyFont="1" applyBorder="1"/>
    <xf numFmtId="43" fontId="16" fillId="0" borderId="52" xfId="0" applyNumberFormat="1" applyFont="1" applyBorder="1"/>
    <xf numFmtId="43" fontId="16" fillId="0" borderId="52" xfId="0" applyNumberFormat="1" applyFont="1" applyBorder="1" applyAlignment="1">
      <alignment horizontal="right"/>
    </xf>
    <xf numFmtId="0" fontId="19" fillId="0" borderId="51" xfId="0" applyFont="1" applyBorder="1" applyAlignment="1">
      <alignment horizontal="center"/>
    </xf>
    <xf numFmtId="43" fontId="19" fillId="0" borderId="47" xfId="0" applyNumberFormat="1" applyFont="1" applyBorder="1"/>
    <xf numFmtId="43" fontId="16" fillId="0" borderId="47" xfId="0" applyNumberFormat="1" applyFont="1" applyBorder="1" applyAlignment="1">
      <alignment horizontal="right"/>
    </xf>
    <xf numFmtId="43" fontId="19" fillId="0" borderId="46" xfId="0" applyNumberFormat="1" applyFont="1" applyBorder="1" applyAlignment="1">
      <alignment horizontal="right"/>
    </xf>
    <xf numFmtId="4" fontId="20" fillId="0" borderId="0" xfId="0" applyNumberFormat="1" applyFont="1"/>
    <xf numFmtId="0" fontId="19" fillId="0" borderId="52" xfId="0" applyFont="1" applyBorder="1" applyAlignment="1">
      <alignment horizontal="center"/>
    </xf>
    <xf numFmtId="43" fontId="19" fillId="0" borderId="47" xfId="0" applyNumberFormat="1" applyFont="1" applyBorder="1" applyAlignment="1">
      <alignment horizontal="right"/>
    </xf>
    <xf numFmtId="43" fontId="16" fillId="0" borderId="47" xfId="0" applyNumberFormat="1" applyFont="1" applyBorder="1"/>
    <xf numFmtId="0" fontId="19" fillId="0" borderId="53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16" fillId="0" borderId="54" xfId="0" applyFont="1" applyBorder="1"/>
    <xf numFmtId="0" fontId="19" fillId="0" borderId="54" xfId="0" applyFont="1" applyBorder="1" applyAlignment="1">
      <alignment horizontal="center"/>
    </xf>
    <xf numFmtId="0" fontId="16" fillId="0" borderId="54" xfId="0" applyFont="1" applyBorder="1" applyAlignment="1">
      <alignment horizontal="center"/>
    </xf>
    <xf numFmtId="43" fontId="19" fillId="0" borderId="54" xfId="0" applyNumberFormat="1" applyFont="1" applyBorder="1"/>
    <xf numFmtId="0" fontId="19" fillId="0" borderId="44" xfId="0" applyFont="1" applyBorder="1"/>
    <xf numFmtId="0" fontId="16" fillId="0" borderId="55" xfId="0" applyFont="1" applyBorder="1"/>
    <xf numFmtId="43" fontId="19" fillId="0" borderId="46" xfId="0" applyNumberFormat="1" applyFont="1" applyBorder="1"/>
    <xf numFmtId="43" fontId="21" fillId="0" borderId="52" xfId="0" applyNumberFormat="1" applyFont="1" applyBorder="1" applyAlignment="1">
      <alignment horizontal="right"/>
    </xf>
    <xf numFmtId="43" fontId="16" fillId="0" borderId="49" xfId="0" applyNumberFormat="1" applyFont="1" applyBorder="1"/>
    <xf numFmtId="43" fontId="16" fillId="0" borderId="49" xfId="0" applyNumberFormat="1" applyFont="1" applyBorder="1" applyAlignment="1">
      <alignment horizontal="right"/>
    </xf>
    <xf numFmtId="0" fontId="16" fillId="0" borderId="53" xfId="0" applyFont="1" applyBorder="1"/>
    <xf numFmtId="43" fontId="16" fillId="0" borderId="54" xfId="0" applyNumberFormat="1" applyFont="1" applyBorder="1"/>
    <xf numFmtId="43" fontId="16" fillId="0" borderId="54" xfId="0" applyNumberFormat="1" applyFont="1" applyBorder="1" applyAlignment="1">
      <alignment horizontal="right"/>
    </xf>
    <xf numFmtId="43" fontId="16" fillId="0" borderId="46" xfId="0" applyNumberFormat="1" applyFont="1" applyBorder="1"/>
    <xf numFmtId="43" fontId="16" fillId="0" borderId="46" xfId="0" applyNumberFormat="1" applyFont="1" applyBorder="1" applyAlignment="1">
      <alignment horizontal="right"/>
    </xf>
    <xf numFmtId="0" fontId="16" fillId="5" borderId="56" xfId="0" applyFont="1" applyFill="1" applyBorder="1"/>
    <xf numFmtId="0" fontId="19" fillId="5" borderId="45" xfId="0" applyFont="1" applyFill="1" applyBorder="1" applyAlignment="1">
      <alignment horizontal="center"/>
    </xf>
    <xf numFmtId="0" fontId="16" fillId="5" borderId="47" xfId="0" applyFont="1" applyFill="1" applyBorder="1" applyAlignment="1">
      <alignment horizontal="center"/>
    </xf>
    <xf numFmtId="43" fontId="19" fillId="5" borderId="47" xfId="0" applyNumberFormat="1" applyFont="1" applyFill="1" applyBorder="1"/>
    <xf numFmtId="0" fontId="16" fillId="0" borderId="0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22" fillId="0" borderId="0" xfId="0" applyFont="1"/>
    <xf numFmtId="0" fontId="22" fillId="0" borderId="47" xfId="0" applyFont="1" applyBorder="1" applyAlignment="1">
      <alignment horizontal="center"/>
    </xf>
    <xf numFmtId="0" fontId="22" fillId="0" borderId="52" xfId="0" applyFont="1" applyBorder="1"/>
    <xf numFmtId="4" fontId="22" fillId="0" borderId="52" xfId="0" applyNumberFormat="1" applyFont="1" applyBorder="1"/>
    <xf numFmtId="0" fontId="22" fillId="0" borderId="57" xfId="0" applyFont="1" applyBorder="1"/>
    <xf numFmtId="4" fontId="22" fillId="0" borderId="57" xfId="0" applyNumberFormat="1" applyFont="1" applyBorder="1"/>
    <xf numFmtId="4" fontId="23" fillId="0" borderId="47" xfId="0" applyNumberFormat="1" applyFont="1" applyBorder="1"/>
    <xf numFmtId="188" fontId="12" fillId="0" borderId="1" xfId="1" applyNumberFormat="1" applyFont="1" applyFill="1" applyBorder="1" applyAlignment="1">
      <alignment horizontal="right" vertical="center" wrapText="1" readingOrder="1"/>
    </xf>
    <xf numFmtId="188" fontId="13" fillId="0" borderId="1" xfId="1" applyNumberFormat="1" applyFont="1" applyFill="1" applyBorder="1" applyAlignment="1">
      <alignment vertical="top" wrapText="1" readingOrder="1"/>
    </xf>
    <xf numFmtId="0" fontId="25" fillId="0" borderId="0" xfId="0" applyFont="1" applyFill="1" applyBorder="1"/>
    <xf numFmtId="0" fontId="25" fillId="2" borderId="5" xfId="1" applyNumberFormat="1" applyFont="1" applyFill="1" applyBorder="1" applyAlignment="1">
      <alignment vertical="top" wrapText="1"/>
    </xf>
    <xf numFmtId="0" fontId="25" fillId="2" borderId="0" xfId="1" applyNumberFormat="1" applyFont="1" applyFill="1" applyBorder="1" applyAlignment="1">
      <alignment vertical="top" wrapText="1"/>
    </xf>
    <xf numFmtId="0" fontId="26" fillId="2" borderId="23" xfId="1" applyNumberFormat="1" applyFont="1" applyFill="1" applyBorder="1" applyAlignment="1">
      <alignment horizontal="center" vertical="center" wrapText="1" readingOrder="1"/>
    </xf>
    <xf numFmtId="0" fontId="25" fillId="2" borderId="8" xfId="1" applyNumberFormat="1" applyFont="1" applyFill="1" applyBorder="1" applyAlignment="1">
      <alignment vertical="top" wrapText="1"/>
    </xf>
    <xf numFmtId="0" fontId="27" fillId="2" borderId="23" xfId="1" applyNumberFormat="1" applyFont="1" applyFill="1" applyBorder="1" applyAlignment="1">
      <alignment horizontal="center" vertical="center" wrapText="1" readingOrder="1"/>
    </xf>
    <xf numFmtId="0" fontId="27" fillId="4" borderId="29" xfId="1" applyNumberFormat="1" applyFont="1" applyFill="1" applyBorder="1" applyAlignment="1">
      <alignment vertical="top" wrapText="1" readingOrder="1"/>
    </xf>
    <xf numFmtId="0" fontId="27" fillId="0" borderId="27" xfId="1" applyNumberFormat="1" applyFont="1" applyFill="1" applyBorder="1" applyAlignment="1">
      <alignment vertical="top" wrapText="1" readingOrder="1"/>
    </xf>
    <xf numFmtId="0" fontId="25" fillId="0" borderId="0" xfId="0" applyFont="1" applyFill="1" applyBorder="1" applyAlignment="1">
      <alignment horizontal="center"/>
    </xf>
    <xf numFmtId="0" fontId="25" fillId="2" borderId="5" xfId="1" applyNumberFormat="1" applyFont="1" applyFill="1" applyBorder="1" applyAlignment="1">
      <alignment horizontal="center" vertical="top" wrapText="1"/>
    </xf>
    <xf numFmtId="0" fontId="25" fillId="2" borderId="0" xfId="1" applyNumberFormat="1" applyFont="1" applyFill="1" applyBorder="1" applyAlignment="1">
      <alignment horizontal="center" vertical="top" wrapText="1"/>
    </xf>
    <xf numFmtId="0" fontId="25" fillId="2" borderId="8" xfId="1" applyNumberFormat="1" applyFont="1" applyFill="1" applyBorder="1" applyAlignment="1">
      <alignment horizontal="center" vertical="top" wrapText="1"/>
    </xf>
    <xf numFmtId="0" fontId="27" fillId="0" borderId="60" xfId="1" applyNumberFormat="1" applyFont="1" applyFill="1" applyBorder="1" applyAlignment="1">
      <alignment horizontal="center" vertical="top" wrapText="1" readingOrder="1"/>
    </xf>
    <xf numFmtId="0" fontId="27" fillId="0" borderId="28" xfId="1" applyNumberFormat="1" applyFont="1" applyFill="1" applyBorder="1" applyAlignment="1">
      <alignment horizontal="center" vertical="top" wrapText="1" readingOrder="1"/>
    </xf>
    <xf numFmtId="0" fontId="27" fillId="4" borderId="2" xfId="1" applyNumberFormat="1" applyFont="1" applyFill="1" applyBorder="1" applyAlignment="1">
      <alignment vertical="top" wrapText="1" readingOrder="1"/>
    </xf>
    <xf numFmtId="0" fontId="27" fillId="0" borderId="2" xfId="1" applyNumberFormat="1" applyFont="1" applyFill="1" applyBorder="1" applyAlignment="1">
      <alignment vertical="top" wrapText="1" readingOrder="1"/>
    </xf>
    <xf numFmtId="0" fontId="27" fillId="0" borderId="1" xfId="1" applyNumberFormat="1" applyFont="1" applyFill="1" applyBorder="1" applyAlignment="1">
      <alignment horizontal="center" vertical="top" wrapText="1" readingOrder="1"/>
    </xf>
    <xf numFmtId="0" fontId="27" fillId="0" borderId="60" xfId="1" applyNumberFormat="1" applyFont="1" applyFill="1" applyBorder="1" applyAlignment="1">
      <alignment vertical="top" wrapText="1" readingOrder="1"/>
    </xf>
    <xf numFmtId="0" fontId="27" fillId="0" borderId="62" xfId="1" applyNumberFormat="1" applyFont="1" applyFill="1" applyBorder="1" applyAlignment="1">
      <alignment horizontal="center" vertical="top" wrapText="1" readingOrder="1"/>
    </xf>
    <xf numFmtId="0" fontId="27" fillId="0" borderId="63" xfId="1" applyNumberFormat="1" applyFont="1" applyFill="1" applyBorder="1" applyAlignment="1">
      <alignment horizontal="center" vertical="top" wrapText="1" readingOrder="1"/>
    </xf>
    <xf numFmtId="0" fontId="27" fillId="0" borderId="64" xfId="1" applyNumberFormat="1" applyFont="1" applyFill="1" applyBorder="1" applyAlignment="1">
      <alignment horizontal="center" vertical="top" wrapText="1" readingOrder="1"/>
    </xf>
    <xf numFmtId="0" fontId="25" fillId="0" borderId="0" xfId="0" applyFont="1" applyFill="1" applyBorder="1" applyAlignment="1">
      <alignment vertical="center"/>
    </xf>
    <xf numFmtId="188" fontId="29" fillId="0" borderId="1" xfId="1" applyNumberFormat="1" applyFont="1" applyFill="1" applyBorder="1" applyAlignment="1">
      <alignment horizontal="right" vertical="center" wrapText="1" readingOrder="1"/>
    </xf>
    <xf numFmtId="188" fontId="30" fillId="0" borderId="1" xfId="1" applyNumberFormat="1" applyFont="1" applyFill="1" applyBorder="1" applyAlignment="1">
      <alignment horizontal="right" vertical="center" wrapText="1" readingOrder="1"/>
    </xf>
    <xf numFmtId="188" fontId="25" fillId="0" borderId="0" xfId="0" applyNumberFormat="1" applyFont="1" applyFill="1" applyBorder="1" applyAlignment="1">
      <alignment vertical="center"/>
    </xf>
    <xf numFmtId="0" fontId="27" fillId="0" borderId="29" xfId="1" applyNumberFormat="1" applyFont="1" applyFill="1" applyBorder="1" applyAlignment="1">
      <alignment vertical="top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" fontId="5" fillId="0" borderId="1" xfId="1" applyNumberFormat="1" applyFont="1" applyFill="1" applyBorder="1" applyAlignment="1">
      <alignment horizontal="right" vertical="center" wrapText="1" readingOrder="1"/>
    </xf>
    <xf numFmtId="4" fontId="7" fillId="0" borderId="10" xfId="1" applyNumberFormat="1" applyFont="1" applyFill="1" applyBorder="1" applyAlignment="1">
      <alignment horizontal="right" vertical="center" wrapText="1" readingOrder="1"/>
    </xf>
    <xf numFmtId="4" fontId="8" fillId="0" borderId="10" xfId="1" applyNumberFormat="1" applyFont="1" applyFill="1" applyBorder="1" applyAlignment="1">
      <alignment horizontal="right" vertical="center" wrapText="1" readingOrder="1"/>
    </xf>
    <xf numFmtId="4" fontId="5" fillId="0" borderId="13" xfId="1" applyNumberFormat="1" applyFont="1" applyFill="1" applyBorder="1" applyAlignment="1">
      <alignment horizontal="right" vertical="center" wrapText="1" readingOrder="1"/>
    </xf>
    <xf numFmtId="4" fontId="1" fillId="0" borderId="0" xfId="0" applyNumberFormat="1" applyFont="1" applyFill="1" applyBorder="1"/>
    <xf numFmtId="4" fontId="5" fillId="2" borderId="4" xfId="1" applyNumberFormat="1" applyFont="1" applyFill="1" applyBorder="1" applyAlignment="1">
      <alignment horizontal="center" vertical="center" wrapText="1" readingOrder="1"/>
    </xf>
    <xf numFmtId="4" fontId="5" fillId="2" borderId="7" xfId="1" applyNumberFormat="1" applyFont="1" applyFill="1" applyBorder="1" applyAlignment="1">
      <alignment horizontal="center" vertical="center" wrapText="1" readingOrder="1"/>
    </xf>
    <xf numFmtId="0" fontId="32" fillId="0" borderId="0" xfId="0" applyFont="1" applyFill="1" applyBorder="1"/>
    <xf numFmtId="0" fontId="25" fillId="0" borderId="0" xfId="0" applyFont="1" applyFill="1" applyBorder="1"/>
    <xf numFmtId="0" fontId="26" fillId="2" borderId="23" xfId="1" applyNumberFormat="1" applyFont="1" applyFill="1" applyBorder="1" applyAlignment="1">
      <alignment horizontal="center" vertical="center" wrapText="1" readingOrder="1"/>
    </xf>
    <xf numFmtId="0" fontId="22" fillId="0" borderId="0" xfId="0" applyFont="1" applyFill="1" applyBorder="1"/>
    <xf numFmtId="0" fontId="36" fillId="2" borderId="1" xfId="1" applyNumberFormat="1" applyFont="1" applyFill="1" applyBorder="1" applyAlignment="1">
      <alignment horizontal="center" vertical="center" wrapText="1" readingOrder="1"/>
    </xf>
    <xf numFmtId="0" fontId="35" fillId="0" borderId="1" xfId="1" applyNumberFormat="1" applyFont="1" applyFill="1" applyBorder="1" applyAlignment="1">
      <alignment horizontal="center" vertical="center" wrapText="1" readingOrder="1"/>
    </xf>
    <xf numFmtId="188" fontId="35" fillId="0" borderId="1" xfId="1" applyNumberFormat="1" applyFont="1" applyFill="1" applyBorder="1" applyAlignment="1">
      <alignment horizontal="right" vertical="center" wrapText="1" readingOrder="1"/>
    </xf>
    <xf numFmtId="188" fontId="36" fillId="0" borderId="1" xfId="1" applyNumberFormat="1" applyFont="1" applyFill="1" applyBorder="1" applyAlignment="1">
      <alignment horizontal="right" vertical="center" wrapText="1" readingOrder="1"/>
    </xf>
    <xf numFmtId="0" fontId="27" fillId="2" borderId="65" xfId="1" applyNumberFormat="1" applyFont="1" applyFill="1" applyBorder="1" applyAlignment="1">
      <alignment horizontal="center" vertical="center" wrapText="1" readingOrder="1"/>
    </xf>
    <xf numFmtId="0" fontId="26" fillId="4" borderId="2" xfId="1" applyNumberFormat="1" applyFont="1" applyFill="1" applyBorder="1" applyAlignment="1">
      <alignment vertical="top" wrapText="1" readingOrder="1"/>
    </xf>
    <xf numFmtId="187" fontId="27" fillId="0" borderId="1" xfId="1" applyNumberFormat="1" applyFont="1" applyFill="1" applyBorder="1" applyAlignment="1">
      <alignment horizontal="right" vertical="center" wrapText="1" readingOrder="1"/>
    </xf>
    <xf numFmtId="187" fontId="27" fillId="0" borderId="13" xfId="1" applyNumberFormat="1" applyFont="1" applyFill="1" applyBorder="1" applyAlignment="1">
      <alignment horizontal="right" vertical="center" wrapText="1" readingOrder="1"/>
    </xf>
    <xf numFmtId="187" fontId="28" fillId="0" borderId="1" xfId="1" applyNumberFormat="1" applyFont="1" applyFill="1" applyBorder="1" applyAlignment="1">
      <alignment horizontal="right" vertical="center" wrapText="1" readingOrder="1"/>
    </xf>
    <xf numFmtId="0" fontId="26" fillId="4" borderId="29" xfId="1" applyNumberFormat="1" applyFont="1" applyFill="1" applyBorder="1" applyAlignment="1">
      <alignment vertical="top" wrapText="1" readingOrder="1"/>
    </xf>
    <xf numFmtId="187" fontId="37" fillId="0" borderId="1" xfId="1" applyNumberFormat="1" applyFont="1" applyFill="1" applyBorder="1" applyAlignment="1">
      <alignment horizontal="right" vertical="center" wrapText="1" readingOrder="1"/>
    </xf>
    <xf numFmtId="0" fontId="27" fillId="0" borderId="3" xfId="1" applyNumberFormat="1" applyFont="1" applyFill="1" applyBorder="1" applyAlignment="1">
      <alignment vertical="top" wrapText="1" readingOrder="1"/>
    </xf>
    <xf numFmtId="0" fontId="27" fillId="0" borderId="66" xfId="1" applyNumberFormat="1" applyFont="1" applyFill="1" applyBorder="1" applyAlignment="1">
      <alignment vertical="top" wrapText="1" readingOrder="1"/>
    </xf>
    <xf numFmtId="0" fontId="26" fillId="4" borderId="67" xfId="1" applyNumberFormat="1" applyFont="1" applyFill="1" applyBorder="1" applyAlignment="1">
      <alignment vertical="top" wrapText="1" readingOrder="1"/>
    </xf>
    <xf numFmtId="0" fontId="27" fillId="0" borderId="28" xfId="1" applyNumberFormat="1" applyFont="1" applyFill="1" applyBorder="1" applyAlignment="1">
      <alignment vertical="top" wrapText="1" readingOrder="1"/>
    </xf>
    <xf numFmtId="0" fontId="26" fillId="4" borderId="13" xfId="1" applyNumberFormat="1" applyFont="1" applyFill="1" applyBorder="1" applyAlignment="1">
      <alignment vertical="top" wrapText="1" readingOrder="1"/>
    </xf>
    <xf numFmtId="187" fontId="25" fillId="0" borderId="0" xfId="0" applyNumberFormat="1" applyFont="1" applyFill="1" applyBorder="1"/>
    <xf numFmtId="0" fontId="25" fillId="0" borderId="8" xfId="0" applyFont="1" applyFill="1" applyBorder="1" applyAlignment="1">
      <alignment horizontal="center"/>
    </xf>
    <xf numFmtId="0" fontId="25" fillId="0" borderId="0" xfId="0" applyFont="1" applyFill="1" applyBorder="1"/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34" fillId="0" borderId="0" xfId="1" applyNumberFormat="1" applyFont="1" applyFill="1" applyBorder="1" applyAlignment="1">
      <alignment vertical="top" wrapText="1" readingOrder="1"/>
    </xf>
    <xf numFmtId="0" fontId="32" fillId="0" borderId="0" xfId="0" applyFont="1" applyFill="1" applyBorder="1"/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3" fillId="0" borderId="0" xfId="1" applyNumberFormat="1" applyFont="1" applyFill="1" applyBorder="1" applyAlignment="1">
      <alignment vertical="top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35" fillId="0" borderId="1" xfId="1" applyNumberFormat="1" applyFont="1" applyFill="1" applyBorder="1" applyAlignment="1">
      <alignment vertical="center" wrapText="1" readingOrder="1"/>
    </xf>
    <xf numFmtId="0" fontId="22" fillId="0" borderId="3" xfId="1" applyNumberFormat="1" applyFont="1" applyFill="1" applyBorder="1" applyAlignment="1">
      <alignment vertical="top" wrapText="1"/>
    </xf>
    <xf numFmtId="0" fontId="35" fillId="0" borderId="0" xfId="1" applyNumberFormat="1" applyFont="1" applyFill="1" applyBorder="1" applyAlignment="1">
      <alignment horizontal="center" vertical="top" wrapText="1" readingOrder="1"/>
    </xf>
    <xf numFmtId="0" fontId="22" fillId="0" borderId="0" xfId="0" applyFont="1" applyFill="1" applyBorder="1"/>
    <xf numFmtId="0" fontId="36" fillId="2" borderId="1" xfId="1" applyNumberFormat="1" applyFont="1" applyFill="1" applyBorder="1" applyAlignment="1">
      <alignment horizontal="center" vertical="center" wrapText="1" readingOrder="1"/>
    </xf>
    <xf numFmtId="0" fontId="36" fillId="0" borderId="7" xfId="1" applyNumberFormat="1" applyFont="1" applyFill="1" applyBorder="1" applyAlignment="1">
      <alignment horizontal="right" vertical="center" wrapText="1" readingOrder="1"/>
    </xf>
    <xf numFmtId="0" fontId="22" fillId="0" borderId="8" xfId="1" applyNumberFormat="1" applyFont="1" applyFill="1" applyBorder="1" applyAlignment="1">
      <alignment vertical="top" wrapText="1"/>
    </xf>
    <xf numFmtId="0" fontId="22" fillId="0" borderId="9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Border="1" applyAlignment="1">
      <alignment horizontal="left"/>
    </xf>
    <xf numFmtId="0" fontId="23" fillId="0" borderId="56" xfId="0" applyFont="1" applyBorder="1" applyAlignment="1">
      <alignment horizontal="center"/>
    </xf>
    <xf numFmtId="0" fontId="23" fillId="0" borderId="58" xfId="0" applyFont="1" applyBorder="1" applyAlignment="1">
      <alignment horizontal="center"/>
    </xf>
    <xf numFmtId="0" fontId="23" fillId="0" borderId="45" xfId="0" applyFont="1" applyBorder="1" applyAlignment="1">
      <alignment horizontal="center"/>
    </xf>
    <xf numFmtId="0" fontId="25" fillId="0" borderId="0" xfId="0" applyFont="1" applyFill="1" applyBorder="1"/>
    <xf numFmtId="0" fontId="26" fillId="2" borderId="15" xfId="1" applyNumberFormat="1" applyFont="1" applyFill="1" applyBorder="1" applyAlignment="1">
      <alignment horizontal="center" vertical="center" wrapText="1" readingOrder="1"/>
    </xf>
    <xf numFmtId="0" fontId="25" fillId="0" borderId="5" xfId="1" applyNumberFormat="1" applyFont="1" applyFill="1" applyBorder="1" applyAlignment="1">
      <alignment vertical="center" wrapText="1"/>
    </xf>
    <xf numFmtId="0" fontId="25" fillId="2" borderId="18" xfId="1" applyNumberFormat="1" applyFont="1" applyFill="1" applyBorder="1" applyAlignment="1">
      <alignment vertical="center" wrapText="1"/>
    </xf>
    <xf numFmtId="0" fontId="25" fillId="0" borderId="19" xfId="1" applyNumberFormat="1" applyFont="1" applyFill="1" applyBorder="1" applyAlignment="1">
      <alignment vertical="center" wrapText="1"/>
    </xf>
    <xf numFmtId="0" fontId="26" fillId="2" borderId="1" xfId="1" applyNumberFormat="1" applyFont="1" applyFill="1" applyBorder="1" applyAlignment="1">
      <alignment horizontal="center" vertical="center" wrapText="1" readingOrder="1"/>
    </xf>
    <xf numFmtId="0" fontId="25" fillId="2" borderId="22" xfId="1" applyNumberFormat="1" applyFont="1" applyFill="1" applyBorder="1" applyAlignment="1">
      <alignment vertical="center" wrapText="1"/>
    </xf>
    <xf numFmtId="0" fontId="25" fillId="2" borderId="7" xfId="1" applyNumberFormat="1" applyFont="1" applyFill="1" applyBorder="1" applyAlignment="1">
      <alignment vertical="center" wrapText="1"/>
    </xf>
    <xf numFmtId="0" fontId="26" fillId="2" borderId="23" xfId="1" applyNumberFormat="1" applyFont="1" applyFill="1" applyBorder="1" applyAlignment="1">
      <alignment horizontal="center" vertical="center" wrapText="1" readingOrder="1"/>
    </xf>
    <xf numFmtId="0" fontId="25" fillId="0" borderId="24" xfId="1" applyNumberFormat="1" applyFont="1" applyFill="1" applyBorder="1" applyAlignment="1">
      <alignment vertical="center" wrapText="1"/>
    </xf>
    <xf numFmtId="0" fontId="25" fillId="0" borderId="25" xfId="1" applyNumberFormat="1" applyFont="1" applyFill="1" applyBorder="1" applyAlignment="1">
      <alignment vertical="center" wrapText="1"/>
    </xf>
    <xf numFmtId="0" fontId="27" fillId="2" borderId="15" xfId="1" applyNumberFormat="1" applyFont="1" applyFill="1" applyBorder="1" applyAlignment="1">
      <alignment horizontal="center" vertical="center" wrapText="1" readingOrder="1"/>
    </xf>
    <xf numFmtId="0" fontId="25" fillId="2" borderId="21" xfId="1" applyNumberFormat="1" applyFont="1" applyFill="1" applyBorder="1" applyAlignment="1">
      <alignment vertical="center" wrapText="1"/>
    </xf>
    <xf numFmtId="0" fontId="25" fillId="2" borderId="16" xfId="1" applyNumberFormat="1" applyFont="1" applyFill="1" applyBorder="1" applyAlignment="1">
      <alignment vertical="center" wrapText="1"/>
    </xf>
    <xf numFmtId="0" fontId="25" fillId="0" borderId="6" xfId="1" applyNumberFormat="1" applyFont="1" applyFill="1" applyBorder="1" applyAlignment="1">
      <alignment vertical="center" wrapText="1"/>
    </xf>
    <xf numFmtId="0" fontId="25" fillId="0" borderId="20" xfId="1" applyNumberFormat="1" applyFont="1" applyFill="1" applyBorder="1" applyAlignment="1">
      <alignment vertical="center" wrapText="1"/>
    </xf>
    <xf numFmtId="0" fontId="27" fillId="0" borderId="1" xfId="1" applyNumberFormat="1" applyFont="1" applyFill="1" applyBorder="1" applyAlignment="1">
      <alignment vertical="top" wrapText="1" readingOrder="1"/>
    </xf>
    <xf numFmtId="0" fontId="25" fillId="0" borderId="2" xfId="1" applyNumberFormat="1" applyFont="1" applyFill="1" applyBorder="1" applyAlignment="1">
      <alignment vertical="top" wrapText="1"/>
    </xf>
    <xf numFmtId="0" fontId="28" fillId="0" borderId="3" xfId="1" applyNumberFormat="1" applyFont="1" applyFill="1" applyBorder="1" applyAlignment="1">
      <alignment horizontal="right" vertical="center" wrapText="1" readingOrder="1"/>
    </xf>
    <xf numFmtId="0" fontId="25" fillId="0" borderId="22" xfId="1" applyNumberFormat="1" applyFont="1" applyFill="1" applyBorder="1" applyAlignment="1">
      <alignment vertical="top" wrapText="1"/>
    </xf>
    <xf numFmtId="0" fontId="25" fillId="0" borderId="7" xfId="1" applyNumberFormat="1" applyFont="1" applyFill="1" applyBorder="1" applyAlignment="1">
      <alignment vertical="top" wrapText="1"/>
    </xf>
    <xf numFmtId="0" fontId="28" fillId="0" borderId="1" xfId="1" applyNumberFormat="1" applyFont="1" applyFill="1" applyBorder="1" applyAlignment="1">
      <alignment horizontal="right" vertical="center" wrapText="1" readingOrder="1"/>
    </xf>
    <xf numFmtId="0" fontId="31" fillId="0" borderId="1" xfId="1" applyNumberFormat="1" applyFont="1" applyFill="1" applyBorder="1" applyAlignment="1">
      <alignment vertical="top" wrapText="1" readingOrder="1"/>
    </xf>
    <xf numFmtId="0" fontId="31" fillId="0" borderId="2" xfId="1" applyNumberFormat="1" applyFont="1" applyFill="1" applyBorder="1" applyAlignment="1">
      <alignment vertical="top" wrapText="1"/>
    </xf>
    <xf numFmtId="0" fontId="27" fillId="4" borderId="29" xfId="1" applyNumberFormat="1" applyFont="1" applyFill="1" applyBorder="1" applyAlignment="1">
      <alignment vertical="top" wrapText="1" readingOrder="1"/>
    </xf>
    <xf numFmtId="0" fontId="25" fillId="4" borderId="61" xfId="1" applyNumberFormat="1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2" borderId="0" xfId="1" applyNumberFormat="1" applyFont="1" applyFill="1" applyBorder="1" applyAlignment="1">
      <alignment horizontal="center" vertical="top" wrapText="1"/>
    </xf>
    <xf numFmtId="0" fontId="25" fillId="2" borderId="17" xfId="1" applyNumberFormat="1" applyFont="1" applyFill="1" applyBorder="1" applyAlignment="1">
      <alignment horizontal="center" vertical="top" wrapText="1"/>
    </xf>
    <xf numFmtId="0" fontId="25" fillId="2" borderId="21" xfId="1" applyNumberFormat="1" applyFont="1" applyFill="1" applyBorder="1" applyAlignment="1">
      <alignment vertical="top" wrapText="1"/>
    </xf>
    <xf numFmtId="0" fontId="25" fillId="0" borderId="5" xfId="1" applyNumberFormat="1" applyFont="1" applyFill="1" applyBorder="1" applyAlignment="1">
      <alignment vertical="top" wrapText="1"/>
    </xf>
    <xf numFmtId="0" fontId="25" fillId="2" borderId="18" xfId="1" applyNumberFormat="1" applyFont="1" applyFill="1" applyBorder="1" applyAlignment="1">
      <alignment vertical="top" wrapText="1"/>
    </xf>
    <xf numFmtId="0" fontId="25" fillId="0" borderId="19" xfId="1" applyNumberFormat="1" applyFont="1" applyFill="1" applyBorder="1" applyAlignment="1">
      <alignment vertical="top" wrapText="1"/>
    </xf>
    <xf numFmtId="0" fontId="25" fillId="0" borderId="6" xfId="1" applyNumberFormat="1" applyFont="1" applyFill="1" applyBorder="1" applyAlignment="1">
      <alignment vertical="top" wrapText="1"/>
    </xf>
    <xf numFmtId="0" fontId="25" fillId="0" borderId="20" xfId="1" applyNumberFormat="1" applyFont="1" applyFill="1" applyBorder="1" applyAlignment="1">
      <alignment vertical="top" wrapText="1"/>
    </xf>
    <xf numFmtId="0" fontId="25" fillId="2" borderId="22" xfId="1" applyNumberFormat="1" applyFont="1" applyFill="1" applyBorder="1" applyAlignment="1">
      <alignment vertical="top" wrapText="1"/>
    </xf>
    <xf numFmtId="0" fontId="25" fillId="2" borderId="7" xfId="1" applyNumberFormat="1" applyFont="1" applyFill="1" applyBorder="1" applyAlignment="1">
      <alignment vertical="top" wrapText="1"/>
    </xf>
    <xf numFmtId="0" fontId="25" fillId="0" borderId="24" xfId="1" applyNumberFormat="1" applyFont="1" applyFill="1" applyBorder="1" applyAlignment="1">
      <alignment vertical="top" wrapText="1"/>
    </xf>
    <xf numFmtId="0" fontId="25" fillId="0" borderId="25" xfId="1" applyNumberFormat="1" applyFont="1" applyFill="1" applyBorder="1" applyAlignment="1">
      <alignment vertical="top" wrapText="1"/>
    </xf>
    <xf numFmtId="0" fontId="27" fillId="2" borderId="14" xfId="1" applyNumberFormat="1" applyFont="1" applyFill="1" applyBorder="1" applyAlignment="1">
      <alignment horizontal="center" vertical="center" wrapText="1" readingOrder="1"/>
    </xf>
    <xf numFmtId="0" fontId="27" fillId="2" borderId="18" xfId="1" applyNumberFormat="1" applyFont="1" applyFill="1" applyBorder="1" applyAlignment="1">
      <alignment horizontal="center" vertical="center" wrapText="1" readingOrder="1"/>
    </xf>
    <xf numFmtId="0" fontId="26" fillId="4" borderId="2" xfId="1" applyNumberFormat="1" applyFont="1" applyFill="1" applyBorder="1" applyAlignment="1">
      <alignment vertical="top" wrapText="1" readingOrder="1"/>
    </xf>
    <xf numFmtId="0" fontId="25" fillId="4" borderId="8" xfId="1" applyNumberFormat="1" applyFont="1" applyFill="1" applyBorder="1" applyAlignment="1">
      <alignment vertical="top" wrapText="1"/>
    </xf>
    <xf numFmtId="0" fontId="25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4" fillId="4" borderId="0" xfId="1" applyNumberFormat="1" applyFont="1" applyFill="1" applyBorder="1" applyAlignment="1">
      <alignment horizontal="center" vertical="center" wrapText="1" readingOrder="1"/>
    </xf>
    <xf numFmtId="0" fontId="1" fillId="3" borderId="0" xfId="1" applyNumberFormat="1" applyFont="1" applyFill="1" applyBorder="1" applyAlignment="1">
      <alignment vertical="top" wrapText="1"/>
    </xf>
    <xf numFmtId="0" fontId="10" fillId="4" borderId="0" xfId="1" applyNumberFormat="1" applyFont="1" applyFill="1" applyBorder="1" applyAlignment="1">
      <alignment horizontal="center" vertical="center" wrapText="1" readingOrder="1"/>
    </xf>
    <xf numFmtId="0" fontId="14" fillId="2" borderId="33" xfId="1" applyNumberFormat="1" applyFont="1" applyFill="1" applyBorder="1" applyAlignment="1">
      <alignment horizontal="center" vertical="top" wrapText="1" readingOrder="1"/>
    </xf>
    <xf numFmtId="0" fontId="1" fillId="2" borderId="39" xfId="1" applyNumberFormat="1" applyFont="1" applyFill="1" applyBorder="1" applyAlignment="1">
      <alignment vertical="top" wrapText="1"/>
    </xf>
    <xf numFmtId="0" fontId="1" fillId="2" borderId="40" xfId="1" applyNumberFormat="1" applyFont="1" applyFill="1" applyBorder="1" applyAlignment="1">
      <alignment vertical="top" wrapText="1"/>
    </xf>
    <xf numFmtId="0" fontId="14" fillId="2" borderId="34" xfId="1" applyNumberFormat="1" applyFont="1" applyFill="1" applyBorder="1" applyAlignment="1">
      <alignment vertical="top" wrapText="1" readingOrder="1"/>
    </xf>
    <xf numFmtId="0" fontId="1" fillId="2" borderId="0" xfId="1" applyNumberFormat="1" applyFont="1" applyFill="1" applyBorder="1" applyAlignment="1">
      <alignment vertical="top" wrapText="1"/>
    </xf>
    <xf numFmtId="0" fontId="1" fillId="2" borderId="34" xfId="1" applyNumberFormat="1" applyFont="1" applyFill="1" applyBorder="1" applyAlignment="1">
      <alignment vertical="top" wrapText="1"/>
    </xf>
    <xf numFmtId="0" fontId="1" fillId="0" borderId="32" xfId="1" applyNumberFormat="1" applyFont="1" applyFill="1" applyBorder="1" applyAlignment="1">
      <alignment vertical="top" wrapText="1"/>
    </xf>
    <xf numFmtId="0" fontId="1" fillId="0" borderId="35" xfId="1" applyNumberFormat="1" applyFont="1" applyFill="1" applyBorder="1" applyAlignment="1">
      <alignment vertical="top" wrapText="1"/>
    </xf>
    <xf numFmtId="0" fontId="1" fillId="2" borderId="36" xfId="1" applyNumberFormat="1" applyFont="1" applyFill="1" applyBorder="1" applyAlignment="1">
      <alignment vertical="top" wrapText="1"/>
    </xf>
    <xf numFmtId="0" fontId="1" fillId="0" borderId="38" xfId="1" applyNumberFormat="1" applyFont="1" applyFill="1" applyBorder="1" applyAlignment="1">
      <alignment vertical="top" wrapText="1"/>
    </xf>
    <xf numFmtId="0" fontId="1" fillId="0" borderId="31" xfId="1" applyNumberFormat="1" applyFont="1" applyFill="1" applyBorder="1" applyAlignment="1">
      <alignment vertical="top" wrapText="1"/>
    </xf>
    <xf numFmtId="0" fontId="1" fillId="0" borderId="37" xfId="1" applyNumberFormat="1" applyFont="1" applyFill="1" applyBorder="1" applyAlignment="1">
      <alignment vertical="top" wrapText="1"/>
    </xf>
    <xf numFmtId="0" fontId="14" fillId="2" borderId="31" xfId="1" applyNumberFormat="1" applyFont="1" applyFill="1" applyBorder="1" applyAlignment="1">
      <alignment vertical="top" wrapText="1" readingOrder="1"/>
    </xf>
    <xf numFmtId="0" fontId="15" fillId="0" borderId="33" xfId="1" applyNumberFormat="1" applyFont="1" applyFill="1" applyBorder="1" applyAlignment="1">
      <alignment horizontal="right" vertical="center" wrapText="1" readingOrder="1"/>
    </xf>
    <xf numFmtId="0" fontId="1" fillId="0" borderId="42" xfId="1" applyNumberFormat="1" applyFont="1" applyFill="1" applyBorder="1" applyAlignment="1">
      <alignment vertical="top" wrapText="1"/>
    </xf>
    <xf numFmtId="0" fontId="1" fillId="0" borderId="43" xfId="1" applyNumberFormat="1" applyFont="1" applyFill="1" applyBorder="1" applyAlignment="1">
      <alignment vertical="top" wrapText="1"/>
    </xf>
    <xf numFmtId="0" fontId="15" fillId="0" borderId="33" xfId="1" applyNumberFormat="1" applyFont="1" applyFill="1" applyBorder="1" applyAlignment="1">
      <alignment vertical="top" wrapText="1" readingOrder="1"/>
    </xf>
    <xf numFmtId="0" fontId="15" fillId="0" borderId="33" xfId="1" applyNumberFormat="1" applyFont="1" applyFill="1" applyBorder="1" applyAlignment="1">
      <alignment horizontal="center" vertical="center" wrapText="1" readingOrder="1"/>
    </xf>
    <xf numFmtId="0" fontId="14" fillId="0" borderId="33" xfId="1" applyNumberFormat="1" applyFont="1" applyFill="1" applyBorder="1" applyAlignment="1">
      <alignment horizontal="right" vertical="top" wrapText="1" readingOrder="1"/>
    </xf>
    <xf numFmtId="0" fontId="14" fillId="0" borderId="33" xfId="1" applyNumberFormat="1" applyFont="1" applyFill="1" applyBorder="1" applyAlignment="1">
      <alignment horizontal="right" vertical="center" wrapText="1" readingOrder="1"/>
    </xf>
    <xf numFmtId="0" fontId="15" fillId="0" borderId="41" xfId="1" applyNumberFormat="1" applyFont="1" applyFill="1" applyBorder="1" applyAlignment="1">
      <alignment vertical="top" wrapText="1" readingOrder="1"/>
    </xf>
    <xf numFmtId="0" fontId="1" fillId="0" borderId="34" xfId="1" applyNumberFormat="1" applyFont="1" applyFill="1" applyBorder="1" applyAlignment="1">
      <alignment vertical="top" wrapText="1"/>
    </xf>
    <xf numFmtId="0" fontId="1" fillId="0" borderId="36" xfId="1" applyNumberFormat="1" applyFont="1" applyFill="1" applyBorder="1" applyAlignment="1">
      <alignment vertical="top" wrapText="1"/>
    </xf>
    <xf numFmtId="0" fontId="15" fillId="0" borderId="42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5" fillId="2" borderId="5" xfId="1" applyNumberFormat="1" applyFont="1" applyFill="1" applyBorder="1" applyAlignment="1">
      <alignment horizontal="left" vertical="center" wrapText="1" readingOrder="1"/>
    </xf>
    <xf numFmtId="0" fontId="1" fillId="2" borderId="5" xfId="1" applyNumberFormat="1" applyFont="1" applyFill="1" applyBorder="1" applyAlignment="1">
      <alignment vertical="top" wrapText="1"/>
    </xf>
    <xf numFmtId="0" fontId="5" fillId="2" borderId="15" xfId="1" applyNumberFormat="1" applyFont="1" applyFill="1" applyBorder="1" applyAlignment="1">
      <alignment horizontal="center" vertical="center" wrapText="1" readingOrder="1"/>
    </xf>
    <xf numFmtId="0" fontId="1" fillId="2" borderId="21" xfId="1" applyNumberFormat="1" applyFont="1" applyFill="1" applyBorder="1" applyAlignment="1">
      <alignment vertical="top" wrapText="1"/>
    </xf>
    <xf numFmtId="0" fontId="1" fillId="2" borderId="18" xfId="1" applyNumberFormat="1" applyFont="1" applyFill="1" applyBorder="1" applyAlignment="1">
      <alignment vertical="top" wrapText="1"/>
    </xf>
    <xf numFmtId="0" fontId="1" fillId="0" borderId="19" xfId="1" applyNumberFormat="1" applyFont="1" applyFill="1" applyBorder="1" applyAlignment="1">
      <alignment vertical="top" wrapText="1"/>
    </xf>
    <xf numFmtId="0" fontId="1" fillId="0" borderId="20" xfId="1" applyNumberFormat="1" applyFont="1" applyFill="1" applyBorder="1" applyAlignment="1">
      <alignment vertical="top" wrapText="1"/>
    </xf>
    <xf numFmtId="0" fontId="1" fillId="2" borderId="22" xfId="1" applyNumberFormat="1" applyFont="1" applyFill="1" applyBorder="1" applyAlignment="1">
      <alignment vertical="top" wrapText="1"/>
    </xf>
    <xf numFmtId="0" fontId="1" fillId="2" borderId="7" xfId="1" applyNumberFormat="1" applyFont="1" applyFill="1" applyBorder="1" applyAlignment="1">
      <alignment vertical="top" wrapText="1"/>
    </xf>
    <xf numFmtId="0" fontId="5" fillId="2" borderId="23" xfId="1" applyNumberFormat="1" applyFont="1" applyFill="1" applyBorder="1" applyAlignment="1">
      <alignment horizontal="center" vertical="center" wrapText="1" readingOrder="1"/>
    </xf>
    <xf numFmtId="0" fontId="1" fillId="0" borderId="24" xfId="1" applyNumberFormat="1" applyFont="1" applyFill="1" applyBorder="1" applyAlignment="1">
      <alignment vertical="top" wrapText="1"/>
    </xf>
    <xf numFmtId="0" fontId="1" fillId="0" borderId="25" xfId="1" applyNumberFormat="1" applyFont="1" applyFill="1" applyBorder="1" applyAlignment="1">
      <alignment vertical="top" wrapText="1"/>
    </xf>
    <xf numFmtId="0" fontId="3" fillId="2" borderId="15" xfId="1" applyNumberFormat="1" applyFont="1" applyFill="1" applyBorder="1" applyAlignment="1">
      <alignment horizontal="center" vertical="center" wrapText="1" readingOrder="1"/>
    </xf>
    <xf numFmtId="0" fontId="5" fillId="2" borderId="16" xfId="1" applyNumberFormat="1" applyFont="1" applyFill="1" applyBorder="1" applyAlignment="1">
      <alignment horizontal="left" wrapText="1" readingOrder="1"/>
    </xf>
    <xf numFmtId="0" fontId="1" fillId="2" borderId="16" xfId="1" applyNumberFormat="1" applyFont="1" applyFill="1" applyBorder="1" applyAlignment="1">
      <alignment vertical="top" wrapText="1"/>
    </xf>
    <xf numFmtId="0" fontId="3" fillId="2" borderId="23" xfId="1" applyNumberFormat="1" applyFont="1" applyFill="1" applyBorder="1" applyAlignment="1">
      <alignment horizontal="center" vertical="center" wrapText="1" readingOrder="1"/>
    </xf>
    <xf numFmtId="0" fontId="1" fillId="0" borderId="59" xfId="1" applyNumberFormat="1" applyFont="1" applyFill="1" applyBorder="1" applyAlignment="1">
      <alignment vertical="top" wrapText="1"/>
    </xf>
    <xf numFmtId="0" fontId="1" fillId="2" borderId="26" xfId="1" applyNumberFormat="1" applyFont="1" applyFill="1" applyBorder="1" applyAlignment="1">
      <alignment vertical="top" wrapText="1"/>
    </xf>
    <xf numFmtId="188" fontId="12" fillId="0" borderId="1" xfId="1" applyNumberFormat="1" applyFont="1" applyFill="1" applyBorder="1" applyAlignment="1">
      <alignment horizontal="right" vertical="center" wrapText="1" readingOrder="1"/>
    </xf>
    <xf numFmtId="0" fontId="3" fillId="0" borderId="27" xfId="1" applyNumberFormat="1" applyFont="1" applyFill="1" applyBorder="1" applyAlignment="1">
      <alignment vertical="top" wrapText="1" readingOrder="1"/>
    </xf>
    <xf numFmtId="0" fontId="1" fillId="0" borderId="29" xfId="1" applyNumberFormat="1" applyFont="1" applyFill="1" applyBorder="1" applyAlignment="1">
      <alignment vertical="top" wrapText="1"/>
    </xf>
    <xf numFmtId="0" fontId="3" fillId="0" borderId="28" xfId="1" applyNumberFormat="1" applyFont="1" applyFill="1" applyBorder="1" applyAlignment="1">
      <alignment horizontal="right" vertical="top" wrapText="1" readingOrder="1"/>
    </xf>
    <xf numFmtId="0" fontId="11" fillId="3" borderId="1" xfId="1" applyNumberFormat="1" applyFont="1" applyFill="1" applyBorder="1" applyAlignment="1">
      <alignment vertical="top" wrapText="1" readingOrder="1"/>
    </xf>
    <xf numFmtId="0" fontId="1" fillId="3" borderId="22" xfId="1" applyNumberFormat="1" applyFont="1" applyFill="1" applyBorder="1" applyAlignment="1">
      <alignment vertical="top" wrapText="1"/>
    </xf>
    <xf numFmtId="0" fontId="1" fillId="3" borderId="7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vertical="top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1" fillId="0" borderId="26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horizontal="right" vertical="top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12" fillId="0" borderId="1" xfId="1" applyNumberFormat="1" applyFont="1" applyFill="1" applyBorder="1" applyAlignment="1">
      <alignment horizontal="right" vertical="center" wrapText="1" readingOrder="1"/>
    </xf>
    <xf numFmtId="0" fontId="24" fillId="0" borderId="0" xfId="1" applyNumberFormat="1" applyFont="1" applyFill="1" applyBorder="1" applyAlignment="1">
      <alignment vertical="top" wrapText="1" readingOrder="1"/>
    </xf>
    <xf numFmtId="0" fontId="13" fillId="0" borderId="1" xfId="1" applyNumberFormat="1" applyFont="1" applyFill="1" applyBorder="1" applyAlignment="1">
      <alignment horizontal="right" vertical="top" wrapText="1" readingOrder="1"/>
    </xf>
    <xf numFmtId="188" fontId="13" fillId="0" borderId="1" xfId="1" applyNumberFormat="1" applyFont="1" applyFill="1" applyBorder="1" applyAlignment="1">
      <alignment vertical="top" wrapText="1" readingOrder="1"/>
    </xf>
    <xf numFmtId="0" fontId="25" fillId="0" borderId="66" xfId="1" applyNumberFormat="1" applyFont="1" applyFill="1" applyBorder="1" applyAlignment="1">
      <alignment vertical="top" wrapText="1" readingOrder="1"/>
    </xf>
    <xf numFmtId="0" fontId="25" fillId="2" borderId="5" xfId="1" applyNumberFormat="1" applyFont="1" applyFill="1" applyBorder="1" applyAlignment="1">
      <alignment horizontal="right" vertical="top" wrapText="1"/>
    </xf>
    <xf numFmtId="0" fontId="25" fillId="2" borderId="0" xfId="1" applyNumberFormat="1" applyFont="1" applyFill="1" applyBorder="1" applyAlignment="1">
      <alignment wrapText="1"/>
    </xf>
    <xf numFmtId="0" fontId="25" fillId="2" borderId="8" xfId="1" applyNumberFormat="1" applyFont="1" applyFill="1" applyBorder="1" applyAlignment="1">
      <alignment wrapText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62</xdr:row>
      <xdr:rowOff>123825</xdr:rowOff>
    </xdr:from>
    <xdr:to>
      <xdr:col>6</xdr:col>
      <xdr:colOff>542925</xdr:colOff>
      <xdr:row>67</xdr:row>
      <xdr:rowOff>161925</xdr:rowOff>
    </xdr:to>
    <xdr:sp macro="" textlink="">
      <xdr:nvSpPr>
        <xdr:cNvPr id="2" name="TextBox 1"/>
        <xdr:cNvSpPr txBox="1"/>
      </xdr:nvSpPr>
      <xdr:spPr>
        <a:xfrm>
          <a:off x="447675" y="11506200"/>
          <a:ext cx="1943100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ผู้อำนวยการกองคลัง</a:t>
          </a:r>
        </a:p>
      </xdr:txBody>
    </xdr:sp>
    <xdr:clientData/>
  </xdr:twoCellAnchor>
  <xdr:twoCellAnchor>
    <xdr:from>
      <xdr:col>7</xdr:col>
      <xdr:colOff>904875</xdr:colOff>
      <xdr:row>64</xdr:row>
      <xdr:rowOff>66675</xdr:rowOff>
    </xdr:from>
    <xdr:to>
      <xdr:col>9</xdr:col>
      <xdr:colOff>904875</xdr:colOff>
      <xdr:row>68</xdr:row>
      <xdr:rowOff>152400</xdr:rowOff>
    </xdr:to>
    <xdr:sp macro="" textlink="">
      <xdr:nvSpPr>
        <xdr:cNvPr id="3" name="TextBox 2"/>
        <xdr:cNvSpPr txBox="1"/>
      </xdr:nvSpPr>
      <xdr:spPr>
        <a:xfrm>
          <a:off x="3571875" y="11696700"/>
          <a:ext cx="2619375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2019300</xdr:colOff>
      <xdr:row>64</xdr:row>
      <xdr:rowOff>28576</xdr:rowOff>
    </xdr:from>
    <xdr:to>
      <xdr:col>13</xdr:col>
      <xdr:colOff>1085850</xdr:colOff>
      <xdr:row>68</xdr:row>
      <xdr:rowOff>95251</xdr:rowOff>
    </xdr:to>
    <xdr:sp macro="" textlink="">
      <xdr:nvSpPr>
        <xdr:cNvPr id="4" name="TextBox 3"/>
        <xdr:cNvSpPr txBox="1"/>
      </xdr:nvSpPr>
      <xdr:spPr>
        <a:xfrm>
          <a:off x="7305675" y="11658601"/>
          <a:ext cx="2581275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1933575</xdr:colOff>
      <xdr:row>68</xdr:row>
      <xdr:rowOff>28575</xdr:rowOff>
    </xdr:from>
    <xdr:to>
      <xdr:col>13</xdr:col>
      <xdr:colOff>1009650</xdr:colOff>
      <xdr:row>73</xdr:row>
      <xdr:rowOff>85725</xdr:rowOff>
    </xdr:to>
    <xdr:sp macro="" textlink="">
      <xdr:nvSpPr>
        <xdr:cNvPr id="5" name="TextBox 4"/>
        <xdr:cNvSpPr txBox="1"/>
      </xdr:nvSpPr>
      <xdr:spPr>
        <a:xfrm>
          <a:off x="7219950" y="12449175"/>
          <a:ext cx="2590800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showGridLines="0" topLeftCell="C1" workbookViewId="0">
      <pane ySplit="4" topLeftCell="A17" activePane="bottomLeft" state="frozen"/>
      <selection pane="bottomLeft" activeCell="K38" sqref="K38:M38"/>
    </sheetView>
  </sheetViews>
  <sheetFormatPr defaultRowHeight="14.25"/>
  <cols>
    <col min="1" max="1" width="0.125" customWidth="1"/>
    <col min="2" max="2" width="3.875" customWidth="1"/>
    <col min="3" max="3" width="13.5" customWidth="1"/>
    <col min="4" max="4" width="0" hidden="1" customWidth="1"/>
    <col min="5" max="5" width="4" customWidth="1"/>
    <col min="6" max="6" width="2.75" customWidth="1"/>
    <col min="7" max="7" width="10.75" customWidth="1"/>
    <col min="8" max="8" width="17.5" customWidth="1"/>
    <col min="9" max="9" width="16.875" customWidth="1"/>
    <col min="10" max="10" width="35.25" customWidth="1"/>
    <col min="11" max="11" width="3.25" customWidth="1"/>
    <col min="12" max="12" width="0.75" customWidth="1"/>
    <col min="13" max="13" width="6.875" customWidth="1"/>
    <col min="14" max="14" width="19.75" style="128" customWidth="1"/>
    <col min="15" max="15" width="12.625" customWidth="1"/>
  </cols>
  <sheetData>
    <row r="1" spans="1:14">
      <c r="A1" s="160"/>
      <c r="B1" s="161"/>
      <c r="C1" s="161"/>
      <c r="D1" s="161"/>
      <c r="E1" s="161"/>
      <c r="G1" s="162"/>
      <c r="H1" s="161"/>
      <c r="I1" s="161"/>
      <c r="J1" s="161"/>
      <c r="K1" s="161"/>
    </row>
    <row r="2" spans="1:14">
      <c r="G2" s="161"/>
      <c r="H2" s="161"/>
      <c r="I2" s="161"/>
      <c r="J2" s="161"/>
      <c r="K2" s="161"/>
    </row>
    <row r="3" spans="1:14" ht="21.2" customHeight="1">
      <c r="G3" s="163" t="s">
        <v>2</v>
      </c>
      <c r="H3" s="161"/>
      <c r="I3" s="161"/>
      <c r="J3" s="161"/>
      <c r="K3" s="161"/>
    </row>
    <row r="4" spans="1:14" ht="21.2" customHeight="1">
      <c r="G4" s="162" t="s">
        <v>3</v>
      </c>
      <c r="H4" s="161"/>
      <c r="I4" s="161"/>
      <c r="J4" s="161"/>
      <c r="K4" s="161"/>
    </row>
    <row r="5" spans="1:14">
      <c r="A5" s="154" t="s">
        <v>4</v>
      </c>
      <c r="B5" s="155"/>
      <c r="C5" s="155"/>
      <c r="D5" s="155"/>
      <c r="E5" s="155"/>
      <c r="F5" s="155"/>
      <c r="G5" s="155"/>
      <c r="H5" s="155"/>
      <c r="I5" s="156"/>
      <c r="J5" s="3" t="s">
        <v>5</v>
      </c>
      <c r="K5" s="164" t="s">
        <v>6</v>
      </c>
      <c r="L5" s="165"/>
      <c r="M5" s="166"/>
      <c r="N5" s="129" t="s">
        <v>7</v>
      </c>
    </row>
    <row r="6" spans="1:14" ht="25.5">
      <c r="A6" s="154" t="s">
        <v>8</v>
      </c>
      <c r="B6" s="155"/>
      <c r="C6" s="156"/>
      <c r="E6" s="154" t="s">
        <v>9</v>
      </c>
      <c r="F6" s="155"/>
      <c r="G6" s="156"/>
      <c r="H6" s="2" t="s">
        <v>10</v>
      </c>
      <c r="I6" s="2" t="s">
        <v>11</v>
      </c>
      <c r="J6" s="4" t="s">
        <v>12</v>
      </c>
      <c r="K6" s="157" t="s">
        <v>12</v>
      </c>
      <c r="L6" s="158"/>
      <c r="M6" s="159"/>
      <c r="N6" s="130" t="s">
        <v>13</v>
      </c>
    </row>
    <row r="7" spans="1:14" ht="14.25" customHeight="1">
      <c r="A7" s="169" t="s">
        <v>12</v>
      </c>
      <c r="B7" s="155"/>
      <c r="C7" s="156"/>
      <c r="E7" s="167" t="s">
        <v>12</v>
      </c>
      <c r="F7" s="155"/>
      <c r="G7" s="156"/>
      <c r="H7" s="5" t="s">
        <v>12</v>
      </c>
      <c r="I7" s="6">
        <v>29165197.809999999</v>
      </c>
      <c r="J7" s="7" t="s">
        <v>14</v>
      </c>
      <c r="K7" s="169" t="s">
        <v>12</v>
      </c>
      <c r="L7" s="155"/>
      <c r="M7" s="156"/>
      <c r="N7" s="123" t="s">
        <v>15</v>
      </c>
    </row>
    <row r="8" spans="1:14">
      <c r="A8" s="170" t="s">
        <v>12</v>
      </c>
      <c r="B8" s="155"/>
      <c r="C8" s="156"/>
      <c r="E8" s="170" t="s">
        <v>12</v>
      </c>
      <c r="F8" s="155"/>
      <c r="G8" s="156"/>
      <c r="H8" s="8" t="s">
        <v>12</v>
      </c>
      <c r="I8" s="8" t="s">
        <v>12</v>
      </c>
      <c r="J8" s="9" t="s">
        <v>16</v>
      </c>
      <c r="K8" s="171"/>
      <c r="L8" s="155"/>
      <c r="M8" s="156"/>
      <c r="N8" s="124" t="s">
        <v>12</v>
      </c>
    </row>
    <row r="9" spans="1:14">
      <c r="A9" s="167" t="s">
        <v>18</v>
      </c>
      <c r="B9" s="155"/>
      <c r="C9" s="156"/>
      <c r="E9" s="167" t="s">
        <v>19</v>
      </c>
      <c r="F9" s="155"/>
      <c r="G9" s="156"/>
      <c r="H9" s="5" t="s">
        <v>18</v>
      </c>
      <c r="I9" s="123">
        <v>136944.14000000001</v>
      </c>
      <c r="J9" s="10" t="s">
        <v>20</v>
      </c>
      <c r="K9" s="168">
        <v>411000</v>
      </c>
      <c r="L9" s="155"/>
      <c r="M9" s="156"/>
      <c r="N9" s="123">
        <v>3406.54</v>
      </c>
    </row>
    <row r="10" spans="1:14">
      <c r="A10" s="167" t="s">
        <v>21</v>
      </c>
      <c r="B10" s="155"/>
      <c r="C10" s="156"/>
      <c r="E10" s="167" t="s">
        <v>19</v>
      </c>
      <c r="F10" s="155"/>
      <c r="G10" s="156"/>
      <c r="H10" s="5" t="s">
        <v>21</v>
      </c>
      <c r="I10" s="123">
        <v>68458.2</v>
      </c>
      <c r="J10" s="10" t="s">
        <v>22</v>
      </c>
      <c r="K10" s="168">
        <v>412000</v>
      </c>
      <c r="L10" s="155"/>
      <c r="M10" s="156"/>
      <c r="N10" s="123">
        <v>15913</v>
      </c>
    </row>
    <row r="11" spans="1:14">
      <c r="A11" s="167" t="s">
        <v>23</v>
      </c>
      <c r="B11" s="155"/>
      <c r="C11" s="156"/>
      <c r="E11" s="167" t="s">
        <v>19</v>
      </c>
      <c r="F11" s="155"/>
      <c r="G11" s="156"/>
      <c r="H11" s="5" t="s">
        <v>23</v>
      </c>
      <c r="I11" s="123">
        <v>110738.72</v>
      </c>
      <c r="J11" s="10" t="s">
        <v>24</v>
      </c>
      <c r="K11" s="168">
        <v>413000</v>
      </c>
      <c r="L11" s="155"/>
      <c r="M11" s="156"/>
      <c r="N11" s="123" t="s">
        <v>19</v>
      </c>
    </row>
    <row r="12" spans="1:14">
      <c r="A12" s="167" t="s">
        <v>25</v>
      </c>
      <c r="B12" s="155"/>
      <c r="C12" s="156"/>
      <c r="E12" s="167" t="s">
        <v>19</v>
      </c>
      <c r="F12" s="155"/>
      <c r="G12" s="156"/>
      <c r="H12" s="5" t="s">
        <v>25</v>
      </c>
      <c r="I12" s="123">
        <v>42300</v>
      </c>
      <c r="J12" s="10" t="s">
        <v>26</v>
      </c>
      <c r="K12" s="168">
        <v>415000</v>
      </c>
      <c r="L12" s="155"/>
      <c r="M12" s="156"/>
      <c r="N12" s="123">
        <v>4000</v>
      </c>
    </row>
    <row r="13" spans="1:14">
      <c r="A13" s="167" t="s">
        <v>27</v>
      </c>
      <c r="B13" s="155"/>
      <c r="C13" s="156"/>
      <c r="E13" s="167" t="s">
        <v>19</v>
      </c>
      <c r="F13" s="155"/>
      <c r="G13" s="156"/>
      <c r="H13" s="5" t="s">
        <v>27</v>
      </c>
      <c r="I13" s="123">
        <v>17707974.68</v>
      </c>
      <c r="J13" s="10" t="s">
        <v>28</v>
      </c>
      <c r="K13" s="168">
        <v>421000</v>
      </c>
      <c r="L13" s="155"/>
      <c r="M13" s="156"/>
      <c r="N13" s="123">
        <v>660041.69999999995</v>
      </c>
    </row>
    <row r="14" spans="1:14">
      <c r="A14" s="167" t="s">
        <v>29</v>
      </c>
      <c r="B14" s="155"/>
      <c r="C14" s="156"/>
      <c r="E14" s="167" t="s">
        <v>19</v>
      </c>
      <c r="F14" s="155"/>
      <c r="G14" s="156"/>
      <c r="H14" s="5" t="s">
        <v>29</v>
      </c>
      <c r="I14" s="123">
        <v>19878905</v>
      </c>
      <c r="J14" s="10" t="s">
        <v>30</v>
      </c>
      <c r="K14" s="168">
        <v>431000</v>
      </c>
      <c r="L14" s="155"/>
      <c r="M14" s="156"/>
      <c r="N14" s="123" t="s">
        <v>19</v>
      </c>
    </row>
    <row r="15" spans="1:14">
      <c r="A15" s="170" t="s">
        <v>31</v>
      </c>
      <c r="B15" s="155"/>
      <c r="C15" s="156"/>
      <c r="E15" s="170" t="s">
        <v>19</v>
      </c>
      <c r="F15" s="155"/>
      <c r="G15" s="156"/>
      <c r="H15" s="8" t="s">
        <v>31</v>
      </c>
      <c r="I15" s="124">
        <f>SUM(I9:I14)</f>
        <v>37945320.739999995</v>
      </c>
      <c r="J15" s="11" t="s">
        <v>32</v>
      </c>
      <c r="K15" s="172"/>
      <c r="L15" s="155"/>
      <c r="M15" s="156"/>
      <c r="N15" s="124">
        <f>SUM(N9:N14)</f>
        <v>683361.24</v>
      </c>
    </row>
    <row r="16" spans="1:14">
      <c r="A16" s="167" t="s">
        <v>19</v>
      </c>
      <c r="B16" s="155"/>
      <c r="C16" s="156"/>
      <c r="E16" s="167" t="s">
        <v>33</v>
      </c>
      <c r="F16" s="155"/>
      <c r="G16" s="156"/>
      <c r="H16" s="5" t="s">
        <v>33</v>
      </c>
      <c r="I16" s="123">
        <v>1291320</v>
      </c>
      <c r="J16" s="10" t="s">
        <v>34</v>
      </c>
      <c r="K16" s="168">
        <v>440000</v>
      </c>
      <c r="L16" s="155"/>
      <c r="M16" s="156"/>
      <c r="N16" s="123">
        <v>0</v>
      </c>
    </row>
    <row r="17" spans="1:14">
      <c r="A17" s="170" t="s">
        <v>31</v>
      </c>
      <c r="B17" s="155"/>
      <c r="C17" s="156"/>
      <c r="E17" s="170" t="s">
        <v>33</v>
      </c>
      <c r="F17" s="155"/>
      <c r="G17" s="156"/>
      <c r="H17" s="8" t="s">
        <v>35</v>
      </c>
      <c r="I17" s="124">
        <f>SUM(I15:I16)</f>
        <v>39236640.739999995</v>
      </c>
      <c r="J17" s="11" t="s">
        <v>32</v>
      </c>
      <c r="K17" s="172" t="s">
        <v>17</v>
      </c>
      <c r="L17" s="155"/>
      <c r="M17" s="156"/>
      <c r="N17" s="124">
        <f>SUM(N15:N16)</f>
        <v>683361.24</v>
      </c>
    </row>
    <row r="18" spans="1:14">
      <c r="A18" s="167" t="s">
        <v>19</v>
      </c>
      <c r="B18" s="155"/>
      <c r="C18" s="156"/>
      <c r="E18" s="167" t="s">
        <v>19</v>
      </c>
      <c r="F18" s="155"/>
      <c r="G18" s="156"/>
      <c r="H18" s="5" t="s">
        <v>19</v>
      </c>
      <c r="I18" s="123">
        <v>202602</v>
      </c>
      <c r="J18" s="10" t="s">
        <v>36</v>
      </c>
      <c r="K18" s="168">
        <v>113100</v>
      </c>
      <c r="L18" s="155"/>
      <c r="M18" s="156"/>
      <c r="N18" s="123">
        <v>26400</v>
      </c>
    </row>
    <row r="19" spans="1:14">
      <c r="A19" s="167" t="s">
        <v>19</v>
      </c>
      <c r="B19" s="155"/>
      <c r="C19" s="156"/>
      <c r="E19" s="167" t="s">
        <v>19</v>
      </c>
      <c r="F19" s="155"/>
      <c r="G19" s="156"/>
      <c r="H19" s="5" t="s">
        <v>19</v>
      </c>
      <c r="I19" s="123">
        <v>153000</v>
      </c>
      <c r="J19" s="10" t="s">
        <v>37</v>
      </c>
      <c r="K19" s="168">
        <v>113500</v>
      </c>
      <c r="L19" s="155"/>
      <c r="M19" s="156"/>
      <c r="N19" s="123">
        <v>0</v>
      </c>
    </row>
    <row r="20" spans="1:14">
      <c r="A20" s="167" t="s">
        <v>19</v>
      </c>
      <c r="B20" s="155"/>
      <c r="C20" s="156"/>
      <c r="E20" s="167" t="s">
        <v>19</v>
      </c>
      <c r="F20" s="155"/>
      <c r="G20" s="156"/>
      <c r="H20" s="5" t="s">
        <v>19</v>
      </c>
      <c r="I20" s="123">
        <v>170968.89</v>
      </c>
      <c r="J20" s="10" t="s">
        <v>38</v>
      </c>
      <c r="K20" s="168">
        <v>215001</v>
      </c>
      <c r="L20" s="155"/>
      <c r="M20" s="156"/>
      <c r="N20" s="123">
        <v>12446.53</v>
      </c>
    </row>
    <row r="21" spans="1:14">
      <c r="A21" s="167" t="s">
        <v>19</v>
      </c>
      <c r="B21" s="155"/>
      <c r="C21" s="156"/>
      <c r="E21" s="167" t="s">
        <v>19</v>
      </c>
      <c r="F21" s="155"/>
      <c r="G21" s="156"/>
      <c r="H21" s="5" t="s">
        <v>19</v>
      </c>
      <c r="I21" s="123">
        <v>2398.16</v>
      </c>
      <c r="J21" s="10" t="s">
        <v>39</v>
      </c>
      <c r="K21" s="168">
        <v>215005</v>
      </c>
      <c r="L21" s="155"/>
      <c r="M21" s="156"/>
      <c r="N21" s="123">
        <v>217.46</v>
      </c>
    </row>
    <row r="22" spans="1:14">
      <c r="A22" s="167" t="s">
        <v>19</v>
      </c>
      <c r="B22" s="155"/>
      <c r="C22" s="156"/>
      <c r="E22" s="167" t="s">
        <v>19</v>
      </c>
      <c r="F22" s="155"/>
      <c r="G22" s="156"/>
      <c r="H22" s="5" t="s">
        <v>19</v>
      </c>
      <c r="I22" s="123">
        <v>183850</v>
      </c>
      <c r="J22" s="10" t="s">
        <v>40</v>
      </c>
      <c r="K22" s="168">
        <v>215007</v>
      </c>
      <c r="L22" s="155"/>
      <c r="M22" s="156"/>
      <c r="N22" s="123">
        <v>183850</v>
      </c>
    </row>
    <row r="23" spans="1:14">
      <c r="A23" s="167" t="s">
        <v>19</v>
      </c>
      <c r="B23" s="155"/>
      <c r="C23" s="156"/>
      <c r="E23" s="167" t="s">
        <v>19</v>
      </c>
      <c r="F23" s="155"/>
      <c r="G23" s="156"/>
      <c r="H23" s="5" t="s">
        <v>19</v>
      </c>
      <c r="I23" s="123">
        <v>202330</v>
      </c>
      <c r="J23" s="10" t="s">
        <v>41</v>
      </c>
      <c r="K23" s="168">
        <v>215008</v>
      </c>
      <c r="L23" s="155"/>
      <c r="M23" s="156"/>
      <c r="N23" s="123">
        <v>2945</v>
      </c>
    </row>
    <row r="24" spans="1:14">
      <c r="A24" s="167" t="s">
        <v>19</v>
      </c>
      <c r="B24" s="155"/>
      <c r="C24" s="156"/>
      <c r="E24" s="167" t="s">
        <v>19</v>
      </c>
      <c r="F24" s="155"/>
      <c r="G24" s="156"/>
      <c r="H24" s="5" t="s">
        <v>19</v>
      </c>
      <c r="I24" s="123">
        <v>51140</v>
      </c>
      <c r="J24" s="10" t="s">
        <v>42</v>
      </c>
      <c r="K24" s="168">
        <v>215013</v>
      </c>
      <c r="L24" s="155"/>
      <c r="M24" s="156"/>
      <c r="N24" s="123">
        <v>4936</v>
      </c>
    </row>
    <row r="25" spans="1:14">
      <c r="A25" s="167" t="s">
        <v>19</v>
      </c>
      <c r="B25" s="155"/>
      <c r="C25" s="156"/>
      <c r="E25" s="167" t="s">
        <v>19</v>
      </c>
      <c r="F25" s="155"/>
      <c r="G25" s="156"/>
      <c r="H25" s="5" t="s">
        <v>19</v>
      </c>
      <c r="I25" s="123">
        <v>60282</v>
      </c>
      <c r="J25" s="10" t="s">
        <v>43</v>
      </c>
      <c r="K25" s="168">
        <v>215014</v>
      </c>
      <c r="L25" s="155"/>
      <c r="M25" s="156"/>
      <c r="N25" s="123">
        <v>0</v>
      </c>
    </row>
    <row r="26" spans="1:14">
      <c r="A26" s="167" t="s">
        <v>19</v>
      </c>
      <c r="B26" s="155"/>
      <c r="C26" s="156"/>
      <c r="E26" s="167" t="s">
        <v>19</v>
      </c>
      <c r="F26" s="155"/>
      <c r="G26" s="156"/>
      <c r="H26" s="5" t="s">
        <v>19</v>
      </c>
      <c r="I26" s="123">
        <v>1033072</v>
      </c>
      <c r="J26" s="10" t="s">
        <v>44</v>
      </c>
      <c r="K26" s="168">
        <v>215016</v>
      </c>
      <c r="L26" s="155"/>
      <c r="M26" s="156"/>
      <c r="N26" s="123">
        <v>101888</v>
      </c>
    </row>
    <row r="27" spans="1:14">
      <c r="A27" s="167" t="s">
        <v>19</v>
      </c>
      <c r="B27" s="155"/>
      <c r="C27" s="156"/>
      <c r="E27" s="167" t="s">
        <v>19</v>
      </c>
      <c r="F27" s="155"/>
      <c r="G27" s="156"/>
      <c r="H27" s="5" t="s">
        <v>19</v>
      </c>
      <c r="I27" s="123">
        <v>1615.8</v>
      </c>
      <c r="J27" s="10" t="s">
        <v>45</v>
      </c>
      <c r="K27" s="168">
        <v>215999</v>
      </c>
      <c r="L27" s="155"/>
      <c r="M27" s="156"/>
      <c r="N27" s="123">
        <v>0</v>
      </c>
    </row>
    <row r="28" spans="1:14">
      <c r="A28" s="167" t="s">
        <v>19</v>
      </c>
      <c r="B28" s="155"/>
      <c r="C28" s="156"/>
      <c r="E28" s="167" t="s">
        <v>19</v>
      </c>
      <c r="F28" s="155"/>
      <c r="G28" s="156"/>
      <c r="H28" s="5" t="s">
        <v>19</v>
      </c>
      <c r="I28" s="123">
        <v>4235</v>
      </c>
      <c r="J28" s="10" t="s">
        <v>46</v>
      </c>
      <c r="K28" s="168">
        <v>215999</v>
      </c>
      <c r="L28" s="155"/>
      <c r="M28" s="156"/>
      <c r="N28" s="123">
        <v>0</v>
      </c>
    </row>
    <row r="29" spans="1:14">
      <c r="A29" s="167" t="s">
        <v>19</v>
      </c>
      <c r="B29" s="155"/>
      <c r="C29" s="156"/>
      <c r="E29" s="167" t="s">
        <v>19</v>
      </c>
      <c r="F29" s="155"/>
      <c r="G29" s="156"/>
      <c r="H29" s="5" t="s">
        <v>19</v>
      </c>
      <c r="I29" s="123">
        <v>14856.58</v>
      </c>
      <c r="J29" s="10" t="s">
        <v>47</v>
      </c>
      <c r="K29" s="168">
        <v>310000</v>
      </c>
      <c r="L29" s="155"/>
      <c r="M29" s="156"/>
      <c r="N29" s="123">
        <v>0</v>
      </c>
    </row>
    <row r="30" spans="1:14">
      <c r="A30" s="170" t="s">
        <v>19</v>
      </c>
      <c r="B30" s="155"/>
      <c r="C30" s="156"/>
      <c r="E30" s="170" t="s">
        <v>19</v>
      </c>
      <c r="F30" s="155"/>
      <c r="G30" s="156"/>
      <c r="H30" s="8" t="s">
        <v>19</v>
      </c>
      <c r="I30" s="124">
        <f>SUM(I18:I29)</f>
        <v>2080350.4300000002</v>
      </c>
      <c r="J30" s="11" t="s">
        <v>32</v>
      </c>
      <c r="K30" s="172" t="s">
        <v>17</v>
      </c>
      <c r="L30" s="155"/>
      <c r="M30" s="156"/>
      <c r="N30" s="124">
        <f>SUM(N18:N29)</f>
        <v>332682.99</v>
      </c>
    </row>
    <row r="31" spans="1:14" ht="14.25" customHeight="1" thickBot="1">
      <c r="A31" s="173" t="s">
        <v>31</v>
      </c>
      <c r="B31" s="174"/>
      <c r="C31" s="175"/>
      <c r="E31" s="173" t="s">
        <v>33</v>
      </c>
      <c r="F31" s="174"/>
      <c r="G31" s="175"/>
      <c r="H31" s="12" t="s">
        <v>35</v>
      </c>
      <c r="I31" s="125">
        <f>SUM(I17+I30)</f>
        <v>41316991.169999994</v>
      </c>
      <c r="J31" s="13" t="s">
        <v>48</v>
      </c>
      <c r="K31" s="176" t="s">
        <v>17</v>
      </c>
      <c r="L31" s="174"/>
      <c r="M31" s="175"/>
      <c r="N31" s="125">
        <f>SUM(N17+N30)</f>
        <v>1016044.23</v>
      </c>
    </row>
    <row r="32" spans="1:14" ht="15" thickTop="1">
      <c r="A32" s="170" t="s">
        <v>12</v>
      </c>
      <c r="B32" s="155"/>
      <c r="C32" s="156"/>
      <c r="E32" s="170" t="s">
        <v>12</v>
      </c>
      <c r="F32" s="155"/>
      <c r="G32" s="156"/>
      <c r="H32" s="8" t="s">
        <v>12</v>
      </c>
      <c r="I32" s="124" t="s">
        <v>12</v>
      </c>
      <c r="J32" s="9" t="s">
        <v>49</v>
      </c>
      <c r="K32" s="171"/>
      <c r="L32" s="155"/>
      <c r="M32" s="156"/>
      <c r="N32" s="124" t="s">
        <v>12</v>
      </c>
    </row>
    <row r="33" spans="1:14">
      <c r="A33" s="167" t="s">
        <v>50</v>
      </c>
      <c r="B33" s="155"/>
      <c r="C33" s="156"/>
      <c r="E33" s="167" t="s">
        <v>19</v>
      </c>
      <c r="F33" s="155"/>
      <c r="G33" s="156"/>
      <c r="H33" s="5" t="s">
        <v>50</v>
      </c>
      <c r="I33" s="123">
        <v>12248470</v>
      </c>
      <c r="J33" s="10" t="s">
        <v>51</v>
      </c>
      <c r="K33" s="168">
        <v>511000</v>
      </c>
      <c r="L33" s="155"/>
      <c r="M33" s="156"/>
      <c r="N33" s="123">
        <v>1067836</v>
      </c>
    </row>
    <row r="34" spans="1:14">
      <c r="A34" s="167" t="s">
        <v>52</v>
      </c>
      <c r="B34" s="155"/>
      <c r="C34" s="156"/>
      <c r="E34" s="167" t="s">
        <v>19</v>
      </c>
      <c r="F34" s="155"/>
      <c r="G34" s="156"/>
      <c r="H34" s="5" t="s">
        <v>52</v>
      </c>
      <c r="I34" s="123">
        <v>2356860</v>
      </c>
      <c r="J34" s="10" t="s">
        <v>53</v>
      </c>
      <c r="K34" s="168">
        <v>521000</v>
      </c>
      <c r="L34" s="155"/>
      <c r="M34" s="156"/>
      <c r="N34" s="123">
        <v>214260</v>
      </c>
    </row>
    <row r="35" spans="1:14">
      <c r="A35" s="167" t="s">
        <v>54</v>
      </c>
      <c r="B35" s="155"/>
      <c r="C35" s="156"/>
      <c r="E35" s="167" t="s">
        <v>19</v>
      </c>
      <c r="F35" s="155"/>
      <c r="G35" s="156"/>
      <c r="H35" s="5" t="s">
        <v>54</v>
      </c>
      <c r="I35" s="123">
        <v>5183749</v>
      </c>
      <c r="J35" s="10" t="s">
        <v>55</v>
      </c>
      <c r="K35" s="168">
        <v>522000</v>
      </c>
      <c r="L35" s="155"/>
      <c r="M35" s="156"/>
      <c r="N35" s="123">
        <v>478985</v>
      </c>
    </row>
    <row r="36" spans="1:14">
      <c r="A36" s="167" t="s">
        <v>56</v>
      </c>
      <c r="B36" s="155"/>
      <c r="C36" s="156"/>
      <c r="E36" s="167" t="s">
        <v>19</v>
      </c>
      <c r="F36" s="155"/>
      <c r="G36" s="156"/>
      <c r="H36" s="5" t="s">
        <v>56</v>
      </c>
      <c r="I36" s="123">
        <v>149510</v>
      </c>
      <c r="J36" s="10" t="s">
        <v>57</v>
      </c>
      <c r="K36" s="168">
        <v>531000</v>
      </c>
      <c r="L36" s="155"/>
      <c r="M36" s="156"/>
      <c r="N36" s="123">
        <v>22600</v>
      </c>
    </row>
    <row r="37" spans="1:14">
      <c r="A37" s="167" t="s">
        <v>58</v>
      </c>
      <c r="B37" s="155"/>
      <c r="C37" s="156"/>
      <c r="E37" s="167" t="s">
        <v>59</v>
      </c>
      <c r="F37" s="155"/>
      <c r="G37" s="156"/>
      <c r="H37" s="5" t="s">
        <v>60</v>
      </c>
      <c r="I37" s="123">
        <v>2248686.6</v>
      </c>
      <c r="J37" s="10" t="s">
        <v>61</v>
      </c>
      <c r="K37" s="168">
        <v>532000</v>
      </c>
      <c r="L37" s="155"/>
      <c r="M37" s="156"/>
      <c r="N37" s="123">
        <v>253241</v>
      </c>
    </row>
    <row r="38" spans="1:14">
      <c r="A38" s="167" t="s">
        <v>62</v>
      </c>
      <c r="B38" s="155"/>
      <c r="C38" s="156"/>
      <c r="E38" s="167" t="s">
        <v>19</v>
      </c>
      <c r="F38" s="155"/>
      <c r="G38" s="156"/>
      <c r="H38" s="5" t="s">
        <v>62</v>
      </c>
      <c r="I38" s="123">
        <v>1897931.03</v>
      </c>
      <c r="J38" s="10" t="s">
        <v>63</v>
      </c>
      <c r="K38" s="168">
        <v>533000</v>
      </c>
      <c r="L38" s="155"/>
      <c r="M38" s="156"/>
      <c r="N38" s="123">
        <v>41592.879999999997</v>
      </c>
    </row>
    <row r="39" spans="1:14">
      <c r="A39" s="167" t="s">
        <v>64</v>
      </c>
      <c r="B39" s="155"/>
      <c r="C39" s="156"/>
      <c r="E39" s="167" t="s">
        <v>19</v>
      </c>
      <c r="F39" s="155"/>
      <c r="G39" s="156"/>
      <c r="H39" s="5" t="s">
        <v>64</v>
      </c>
      <c r="I39" s="123">
        <v>258379.95</v>
      </c>
      <c r="J39" s="10" t="s">
        <v>65</v>
      </c>
      <c r="K39" s="168">
        <v>534000</v>
      </c>
      <c r="L39" s="155"/>
      <c r="M39" s="156"/>
      <c r="N39" s="123">
        <v>25565.03</v>
      </c>
    </row>
    <row r="40" spans="1:14">
      <c r="A40" s="167" t="s">
        <v>66</v>
      </c>
      <c r="B40" s="155"/>
      <c r="C40" s="156"/>
      <c r="E40" s="167" t="s">
        <v>19</v>
      </c>
      <c r="F40" s="155"/>
      <c r="G40" s="156"/>
      <c r="H40" s="5" t="s">
        <v>66</v>
      </c>
      <c r="I40" s="123">
        <v>275077.7</v>
      </c>
      <c r="J40" s="10" t="s">
        <v>67</v>
      </c>
      <c r="K40" s="168">
        <v>541000</v>
      </c>
      <c r="L40" s="155"/>
      <c r="M40" s="156"/>
      <c r="N40" s="123">
        <v>35700</v>
      </c>
    </row>
    <row r="41" spans="1:14">
      <c r="A41" s="167" t="s">
        <v>68</v>
      </c>
      <c r="B41" s="155"/>
      <c r="C41" s="156"/>
      <c r="E41" s="167" t="s">
        <v>69</v>
      </c>
      <c r="F41" s="155"/>
      <c r="G41" s="156"/>
      <c r="H41" s="5" t="s">
        <v>70</v>
      </c>
      <c r="I41" s="123">
        <v>1182000</v>
      </c>
      <c r="J41" s="10" t="s">
        <v>71</v>
      </c>
      <c r="K41" s="168">
        <v>542000</v>
      </c>
      <c r="L41" s="155"/>
      <c r="M41" s="156"/>
      <c r="N41" s="123">
        <v>0</v>
      </c>
    </row>
    <row r="42" spans="1:14">
      <c r="A42" s="167" t="s">
        <v>72</v>
      </c>
      <c r="B42" s="155"/>
      <c r="C42" s="156"/>
      <c r="E42" s="167" t="s">
        <v>19</v>
      </c>
      <c r="F42" s="155"/>
      <c r="G42" s="156"/>
      <c r="H42" s="5" t="s">
        <v>72</v>
      </c>
      <c r="I42" s="123">
        <v>0</v>
      </c>
      <c r="J42" s="10" t="s">
        <v>73</v>
      </c>
      <c r="K42" s="168">
        <v>551000</v>
      </c>
      <c r="L42" s="155"/>
      <c r="M42" s="156"/>
      <c r="N42" s="123">
        <v>0</v>
      </c>
    </row>
    <row r="43" spans="1:14">
      <c r="A43" s="167" t="s">
        <v>74</v>
      </c>
      <c r="B43" s="155"/>
      <c r="C43" s="156"/>
      <c r="E43" s="167" t="s">
        <v>19</v>
      </c>
      <c r="F43" s="155"/>
      <c r="G43" s="156"/>
      <c r="H43" s="5" t="s">
        <v>74</v>
      </c>
      <c r="I43" s="123">
        <v>1685000</v>
      </c>
      <c r="J43" s="10" t="s">
        <v>75</v>
      </c>
      <c r="K43" s="168">
        <v>561000</v>
      </c>
      <c r="L43" s="155"/>
      <c r="M43" s="156"/>
      <c r="N43" s="123">
        <v>399000</v>
      </c>
    </row>
    <row r="44" spans="1:14" ht="14.25" customHeight="1">
      <c r="A44" s="170" t="s">
        <v>31</v>
      </c>
      <c r="B44" s="155"/>
      <c r="C44" s="156"/>
      <c r="E44" s="170" t="s">
        <v>33</v>
      </c>
      <c r="F44" s="155"/>
      <c r="G44" s="156"/>
      <c r="H44" s="8" t="s">
        <v>35</v>
      </c>
      <c r="I44" s="124">
        <f>SUM(I33:I43)</f>
        <v>27485664.280000001</v>
      </c>
      <c r="J44" s="11" t="s">
        <v>32</v>
      </c>
      <c r="K44" s="172"/>
      <c r="L44" s="155"/>
      <c r="M44" s="156"/>
      <c r="N44" s="124">
        <f>SUM(N33:N43)</f>
        <v>2538779.9099999997</v>
      </c>
    </row>
    <row r="45" spans="1:14">
      <c r="A45" s="167" t="s">
        <v>19</v>
      </c>
      <c r="B45" s="155"/>
      <c r="C45" s="156"/>
      <c r="E45" s="167" t="s">
        <v>19</v>
      </c>
      <c r="F45" s="155"/>
      <c r="G45" s="156"/>
      <c r="H45" s="5" t="s">
        <v>19</v>
      </c>
      <c r="I45" s="123">
        <v>213522</v>
      </c>
      <c r="J45" s="10" t="s">
        <v>36</v>
      </c>
      <c r="K45" s="168">
        <v>113100</v>
      </c>
      <c r="L45" s="155"/>
      <c r="M45" s="156"/>
      <c r="N45" s="123">
        <v>37320</v>
      </c>
    </row>
    <row r="46" spans="1:14">
      <c r="A46" s="167" t="s">
        <v>19</v>
      </c>
      <c r="B46" s="155"/>
      <c r="C46" s="156"/>
      <c r="E46" s="167" t="s">
        <v>19</v>
      </c>
      <c r="F46" s="155"/>
      <c r="G46" s="156"/>
      <c r="H46" s="5" t="s">
        <v>19</v>
      </c>
      <c r="I46" s="123">
        <v>2779580.48</v>
      </c>
      <c r="J46" s="10" t="s">
        <v>76</v>
      </c>
      <c r="K46" s="168">
        <v>211000</v>
      </c>
      <c r="L46" s="155"/>
      <c r="M46" s="156"/>
      <c r="N46" s="123">
        <v>0</v>
      </c>
    </row>
    <row r="47" spans="1:14">
      <c r="A47" s="167" t="s">
        <v>19</v>
      </c>
      <c r="B47" s="155"/>
      <c r="C47" s="156"/>
      <c r="E47" s="167" t="s">
        <v>19</v>
      </c>
      <c r="F47" s="155"/>
      <c r="G47" s="156"/>
      <c r="H47" s="5" t="s">
        <v>19</v>
      </c>
      <c r="I47" s="123">
        <v>16600</v>
      </c>
      <c r="J47" s="10" t="s">
        <v>77</v>
      </c>
      <c r="K47" s="168">
        <v>213000</v>
      </c>
      <c r="L47" s="155"/>
      <c r="M47" s="156"/>
      <c r="N47" s="123">
        <v>0</v>
      </c>
    </row>
    <row r="48" spans="1:14">
      <c r="A48" s="167" t="s">
        <v>19</v>
      </c>
      <c r="B48" s="155"/>
      <c r="C48" s="156"/>
      <c r="E48" s="167" t="s">
        <v>19</v>
      </c>
      <c r="F48" s="155"/>
      <c r="G48" s="156"/>
      <c r="H48" s="5" t="s">
        <v>19</v>
      </c>
      <c r="I48" s="123">
        <v>201371.54</v>
      </c>
      <c r="J48" s="10" t="s">
        <v>38</v>
      </c>
      <c r="K48" s="168">
        <v>215001</v>
      </c>
      <c r="L48" s="155"/>
      <c r="M48" s="156"/>
      <c r="N48" s="123">
        <v>16526.46</v>
      </c>
    </row>
    <row r="49" spans="1:14">
      <c r="A49" s="167" t="s">
        <v>19</v>
      </c>
      <c r="B49" s="155"/>
      <c r="C49" s="156"/>
      <c r="E49" s="167" t="s">
        <v>19</v>
      </c>
      <c r="F49" s="155"/>
      <c r="G49" s="156"/>
      <c r="H49" s="5" t="s">
        <v>19</v>
      </c>
      <c r="I49" s="123">
        <v>2580</v>
      </c>
      <c r="J49" s="10" t="s">
        <v>39</v>
      </c>
      <c r="K49" s="168">
        <v>215005</v>
      </c>
      <c r="L49" s="155"/>
      <c r="M49" s="156"/>
      <c r="N49" s="123">
        <v>0</v>
      </c>
    </row>
    <row r="50" spans="1:14">
      <c r="A50" s="167" t="s">
        <v>19</v>
      </c>
      <c r="B50" s="155"/>
      <c r="C50" s="156"/>
      <c r="E50" s="167" t="s">
        <v>19</v>
      </c>
      <c r="F50" s="155"/>
      <c r="G50" s="156"/>
      <c r="H50" s="5" t="s">
        <v>19</v>
      </c>
      <c r="I50" s="123">
        <v>98000</v>
      </c>
      <c r="J50" s="10" t="s">
        <v>40</v>
      </c>
      <c r="K50" s="168">
        <v>215007</v>
      </c>
      <c r="L50" s="155"/>
      <c r="M50" s="156"/>
      <c r="N50" s="123">
        <v>0</v>
      </c>
    </row>
    <row r="51" spans="1:14">
      <c r="A51" s="167" t="s">
        <v>19</v>
      </c>
      <c r="B51" s="155"/>
      <c r="C51" s="156"/>
      <c r="E51" s="167" t="s">
        <v>19</v>
      </c>
      <c r="F51" s="155"/>
      <c r="G51" s="156"/>
      <c r="H51" s="5" t="s">
        <v>19</v>
      </c>
      <c r="I51" s="123">
        <v>330139.7</v>
      </c>
      <c r="J51" s="10" t="s">
        <v>41</v>
      </c>
      <c r="K51" s="168">
        <v>215008</v>
      </c>
      <c r="L51" s="155"/>
      <c r="M51" s="156"/>
      <c r="N51" s="123">
        <v>0</v>
      </c>
    </row>
    <row r="52" spans="1:14">
      <c r="A52" s="167" t="s">
        <v>19</v>
      </c>
      <c r="B52" s="155"/>
      <c r="C52" s="156"/>
      <c r="E52" s="167" t="s">
        <v>19</v>
      </c>
      <c r="F52" s="155"/>
      <c r="G52" s="156"/>
      <c r="H52" s="5" t="s">
        <v>19</v>
      </c>
      <c r="I52" s="123">
        <v>46204</v>
      </c>
      <c r="J52" s="10" t="s">
        <v>42</v>
      </c>
      <c r="K52" s="168">
        <v>215013</v>
      </c>
      <c r="L52" s="155"/>
      <c r="M52" s="156"/>
      <c r="N52" s="123">
        <v>4936</v>
      </c>
    </row>
    <row r="53" spans="1:14">
      <c r="A53" s="167" t="s">
        <v>19</v>
      </c>
      <c r="B53" s="155"/>
      <c r="C53" s="156"/>
      <c r="E53" s="167" t="s">
        <v>19</v>
      </c>
      <c r="F53" s="155"/>
      <c r="G53" s="156"/>
      <c r="H53" s="5" t="s">
        <v>19</v>
      </c>
      <c r="I53" s="123">
        <v>254079</v>
      </c>
      <c r="J53" s="10" t="s">
        <v>43</v>
      </c>
      <c r="K53" s="168">
        <v>215015</v>
      </c>
      <c r="L53" s="155"/>
      <c r="M53" s="156"/>
      <c r="N53" s="123">
        <v>60282</v>
      </c>
    </row>
    <row r="54" spans="1:14">
      <c r="A54" s="167" t="s">
        <v>19</v>
      </c>
      <c r="B54" s="155"/>
      <c r="C54" s="156"/>
      <c r="E54" s="167" t="s">
        <v>19</v>
      </c>
      <c r="F54" s="155"/>
      <c r="G54" s="156"/>
      <c r="H54" s="5" t="s">
        <v>19</v>
      </c>
      <c r="I54" s="123">
        <v>1033072</v>
      </c>
      <c r="J54" s="10" t="s">
        <v>44</v>
      </c>
      <c r="K54" s="168">
        <v>215999</v>
      </c>
      <c r="L54" s="155"/>
      <c r="M54" s="156"/>
      <c r="N54" s="123">
        <v>101888</v>
      </c>
    </row>
    <row r="55" spans="1:14">
      <c r="A55" s="167" t="s">
        <v>19</v>
      </c>
      <c r="B55" s="155"/>
      <c r="C55" s="156"/>
      <c r="E55" s="167" t="s">
        <v>19</v>
      </c>
      <c r="F55" s="155"/>
      <c r="G55" s="156"/>
      <c r="H55" s="5" t="s">
        <v>19</v>
      </c>
      <c r="I55" s="123">
        <v>57558.69</v>
      </c>
      <c r="J55" s="10" t="s">
        <v>46</v>
      </c>
      <c r="K55" s="168">
        <v>215999</v>
      </c>
      <c r="L55" s="155"/>
      <c r="M55" s="156"/>
      <c r="N55" s="123">
        <v>0</v>
      </c>
    </row>
    <row r="56" spans="1:14">
      <c r="A56" s="167" t="s">
        <v>19</v>
      </c>
      <c r="B56" s="155"/>
      <c r="C56" s="156"/>
      <c r="E56" s="167" t="s">
        <v>19</v>
      </c>
      <c r="F56" s="155"/>
      <c r="G56" s="156"/>
      <c r="H56" s="5" t="s">
        <v>19</v>
      </c>
      <c r="I56" s="123">
        <v>10762492.07</v>
      </c>
      <c r="J56" s="10" t="s">
        <v>47</v>
      </c>
      <c r="K56" s="168">
        <v>310000</v>
      </c>
      <c r="L56" s="155"/>
      <c r="M56" s="156"/>
      <c r="N56" s="123">
        <v>1334796.02</v>
      </c>
    </row>
    <row r="57" spans="1:14" ht="14.25" customHeight="1">
      <c r="A57" s="170" t="s">
        <v>19</v>
      </c>
      <c r="B57" s="155"/>
      <c r="C57" s="156"/>
      <c r="E57" s="170" t="s">
        <v>19</v>
      </c>
      <c r="F57" s="155"/>
      <c r="G57" s="156"/>
      <c r="H57" s="8" t="s">
        <v>19</v>
      </c>
      <c r="I57" s="124">
        <f>SUM(I45:I56)</f>
        <v>15795199.48</v>
      </c>
      <c r="J57" s="11" t="s">
        <v>32</v>
      </c>
      <c r="K57" s="172" t="s">
        <v>17</v>
      </c>
      <c r="L57" s="155"/>
      <c r="M57" s="156"/>
      <c r="N57" s="124">
        <f>SUM(N45:N56)</f>
        <v>1555748.48</v>
      </c>
    </row>
    <row r="58" spans="1:14" ht="14.25" customHeight="1" thickBot="1">
      <c r="A58" s="182" t="s">
        <v>31</v>
      </c>
      <c r="B58" s="174"/>
      <c r="C58" s="175"/>
      <c r="E58" s="182" t="s">
        <v>33</v>
      </c>
      <c r="F58" s="174"/>
      <c r="G58" s="175"/>
      <c r="H58" s="14" t="s">
        <v>35</v>
      </c>
      <c r="I58" s="126">
        <f>SUM(I57,I44)</f>
        <v>43280863.760000005</v>
      </c>
      <c r="J58" s="15" t="s">
        <v>78</v>
      </c>
      <c r="K58" s="183" t="s">
        <v>17</v>
      </c>
      <c r="L58" s="174"/>
      <c r="M58" s="175"/>
      <c r="N58" s="126">
        <f>SUM(N57,N44)</f>
        <v>4094528.3899999997</v>
      </c>
    </row>
    <row r="59" spans="1:14" ht="14.25" customHeight="1" thickTop="1">
      <c r="A59" s="170" t="s">
        <v>19</v>
      </c>
      <c r="B59" s="155"/>
      <c r="C59" s="156"/>
      <c r="E59" s="170" t="s">
        <v>19</v>
      </c>
      <c r="F59" s="155"/>
      <c r="G59" s="156"/>
      <c r="H59" s="8" t="s">
        <v>19</v>
      </c>
      <c r="I59" s="124">
        <f>SUM(I31-I58)</f>
        <v>-1963872.590000011</v>
      </c>
      <c r="J59" s="11" t="s">
        <v>79</v>
      </c>
      <c r="K59" s="172" t="s">
        <v>17</v>
      </c>
      <c r="L59" s="155"/>
      <c r="M59" s="156"/>
      <c r="N59" s="124">
        <f>SUM(N31-N58)</f>
        <v>-3078484.1599999997</v>
      </c>
    </row>
    <row r="60" spans="1:14" ht="14.25" customHeight="1">
      <c r="A60" s="179" t="s">
        <v>12</v>
      </c>
      <c r="B60" s="155"/>
      <c r="C60" s="155"/>
      <c r="E60" s="180" t="s">
        <v>12</v>
      </c>
      <c r="F60" s="155"/>
      <c r="G60" s="155"/>
      <c r="H60" s="16" t="s">
        <v>12</v>
      </c>
      <c r="I60" s="127">
        <f>SUM(I7+I31-I58)</f>
        <v>27201325.219999984</v>
      </c>
      <c r="J60" s="8" t="s">
        <v>80</v>
      </c>
      <c r="K60" s="169" t="s">
        <v>12</v>
      </c>
      <c r="L60" s="155"/>
      <c r="M60" s="156"/>
      <c r="N60" s="124">
        <f>SUM(N7+N31-N58)</f>
        <v>27201373.91</v>
      </c>
    </row>
    <row r="61" spans="1:14" ht="0" hidden="1" customHeight="1"/>
    <row r="62" spans="1:14" ht="15.95" customHeight="1"/>
    <row r="63" spans="1:14" s="131" customFormat="1" ht="19.7" customHeight="1">
      <c r="B63" s="181"/>
      <c r="C63" s="178"/>
    </row>
    <row r="64" spans="1:14" s="131" customFormat="1" ht="0.6" customHeight="1"/>
    <row r="65" spans="3:11" s="131" customFormat="1" ht="19.7" customHeight="1">
      <c r="C65" s="177"/>
      <c r="D65" s="178"/>
      <c r="E65" s="178"/>
      <c r="F65" s="178"/>
      <c r="G65" s="178"/>
      <c r="H65" s="178"/>
      <c r="I65" s="178"/>
      <c r="J65" s="178"/>
      <c r="K65" s="178"/>
    </row>
    <row r="66" spans="3:11" s="131" customFormat="1"/>
    <row r="67" spans="3:11" s="131" customFormat="1"/>
    <row r="68" spans="3:11" s="131" customFormat="1"/>
    <row r="69" spans="3:11" s="131" customFormat="1"/>
    <row r="70" spans="3:11" s="131" customFormat="1"/>
    <row r="71" spans="3:11" s="131" customFormat="1"/>
    <row r="72" spans="3:11" s="131" customFormat="1"/>
    <row r="73" spans="3:11" s="131" customFormat="1"/>
    <row r="74" spans="3:11" s="131" customFormat="1"/>
    <row r="75" spans="3:11" s="131" customFormat="1"/>
  </sheetData>
  <mergeCells count="173">
    <mergeCell ref="C65:K65"/>
    <mergeCell ref="A60:C60"/>
    <mergeCell ref="E60:G60"/>
    <mergeCell ref="K60:M60"/>
    <mergeCell ref="B63:C63"/>
    <mergeCell ref="A58:C58"/>
    <mergeCell ref="E58:G58"/>
    <mergeCell ref="K58:M58"/>
    <mergeCell ref="A59:C59"/>
    <mergeCell ref="E59:G59"/>
    <mergeCell ref="K59:M59"/>
    <mergeCell ref="A56:C56"/>
    <mergeCell ref="E56:G56"/>
    <mergeCell ref="K56:M56"/>
    <mergeCell ref="A57:C57"/>
    <mergeCell ref="E57:G57"/>
    <mergeCell ref="K57:M57"/>
    <mergeCell ref="A55:C55"/>
    <mergeCell ref="E55:G55"/>
    <mergeCell ref="K55:M55"/>
    <mergeCell ref="A53:C53"/>
    <mergeCell ref="E53:G53"/>
    <mergeCell ref="K53:M53"/>
    <mergeCell ref="A54:C54"/>
    <mergeCell ref="E54:G54"/>
    <mergeCell ref="K54:M54"/>
    <mergeCell ref="A51:C51"/>
    <mergeCell ref="E51:G51"/>
    <mergeCell ref="K51:M51"/>
    <mergeCell ref="A52:C52"/>
    <mergeCell ref="E52:G52"/>
    <mergeCell ref="K52:M52"/>
    <mergeCell ref="A49:C49"/>
    <mergeCell ref="E49:G49"/>
    <mergeCell ref="K49:M49"/>
    <mergeCell ref="A50:C50"/>
    <mergeCell ref="E50:G50"/>
    <mergeCell ref="K50:M50"/>
    <mergeCell ref="A47:C47"/>
    <mergeCell ref="E47:G47"/>
    <mergeCell ref="K47:M47"/>
    <mergeCell ref="A48:C48"/>
    <mergeCell ref="E48:G48"/>
    <mergeCell ref="K48:M48"/>
    <mergeCell ref="A45:C45"/>
    <mergeCell ref="E45:G45"/>
    <mergeCell ref="K45:M45"/>
    <mergeCell ref="A46:C46"/>
    <mergeCell ref="E46:G46"/>
    <mergeCell ref="K46:M46"/>
    <mergeCell ref="A43:C43"/>
    <mergeCell ref="E43:G43"/>
    <mergeCell ref="K43:M43"/>
    <mergeCell ref="A44:C44"/>
    <mergeCell ref="E44:G44"/>
    <mergeCell ref="K44:M44"/>
    <mergeCell ref="A41:C41"/>
    <mergeCell ref="E41:G41"/>
    <mergeCell ref="K41:M41"/>
    <mergeCell ref="A42:C42"/>
    <mergeCell ref="E42:G42"/>
    <mergeCell ref="K42:M42"/>
    <mergeCell ref="A39:C39"/>
    <mergeCell ref="E39:G39"/>
    <mergeCell ref="K39:M39"/>
    <mergeCell ref="A40:C40"/>
    <mergeCell ref="E40:G40"/>
    <mergeCell ref="K40:M40"/>
    <mergeCell ref="A37:C37"/>
    <mergeCell ref="E37:G37"/>
    <mergeCell ref="K37:M37"/>
    <mergeCell ref="A38:C38"/>
    <mergeCell ref="E38:G38"/>
    <mergeCell ref="K38:M38"/>
    <mergeCell ref="A35:C35"/>
    <mergeCell ref="E35:G35"/>
    <mergeCell ref="K35:M35"/>
    <mergeCell ref="A36:C36"/>
    <mergeCell ref="E36:G36"/>
    <mergeCell ref="K36:M36"/>
    <mergeCell ref="A33:C33"/>
    <mergeCell ref="E33:G33"/>
    <mergeCell ref="K33:M33"/>
    <mergeCell ref="A34:C34"/>
    <mergeCell ref="E34:G34"/>
    <mergeCell ref="K34:M34"/>
    <mergeCell ref="A31:C31"/>
    <mergeCell ref="E31:G31"/>
    <mergeCell ref="K31:M31"/>
    <mergeCell ref="A32:C32"/>
    <mergeCell ref="E32:G32"/>
    <mergeCell ref="K32:M32"/>
    <mergeCell ref="A29:C29"/>
    <mergeCell ref="E29:G29"/>
    <mergeCell ref="K29:M29"/>
    <mergeCell ref="A30:C30"/>
    <mergeCell ref="E30:G30"/>
    <mergeCell ref="K30:M30"/>
    <mergeCell ref="A27:C27"/>
    <mergeCell ref="E27:G27"/>
    <mergeCell ref="K27:M27"/>
    <mergeCell ref="A28:C28"/>
    <mergeCell ref="E28:G28"/>
    <mergeCell ref="K28:M28"/>
    <mergeCell ref="A25:C25"/>
    <mergeCell ref="E25:G25"/>
    <mergeCell ref="K25:M25"/>
    <mergeCell ref="A26:C26"/>
    <mergeCell ref="E26:G26"/>
    <mergeCell ref="K26:M26"/>
    <mergeCell ref="A23:C23"/>
    <mergeCell ref="E23:G23"/>
    <mergeCell ref="K23:M23"/>
    <mergeCell ref="A24:C24"/>
    <mergeCell ref="E24:G24"/>
    <mergeCell ref="K24:M24"/>
    <mergeCell ref="A21:C21"/>
    <mergeCell ref="E21:G21"/>
    <mergeCell ref="K21:M21"/>
    <mergeCell ref="A22:C22"/>
    <mergeCell ref="E22:G22"/>
    <mergeCell ref="K22:M22"/>
    <mergeCell ref="A19:C19"/>
    <mergeCell ref="E19:G19"/>
    <mergeCell ref="K19:M19"/>
    <mergeCell ref="A20:C20"/>
    <mergeCell ref="E20:G20"/>
    <mergeCell ref="K20:M20"/>
    <mergeCell ref="A17:C17"/>
    <mergeCell ref="E17:G17"/>
    <mergeCell ref="K17:M17"/>
    <mergeCell ref="A18:C18"/>
    <mergeCell ref="E18:G18"/>
    <mergeCell ref="K18:M18"/>
    <mergeCell ref="A15:C15"/>
    <mergeCell ref="E15:G15"/>
    <mergeCell ref="K15:M15"/>
    <mergeCell ref="A16:C16"/>
    <mergeCell ref="E16:G16"/>
    <mergeCell ref="K16:M16"/>
    <mergeCell ref="A13:C13"/>
    <mergeCell ref="E13:G13"/>
    <mergeCell ref="K13:M13"/>
    <mergeCell ref="A14:C14"/>
    <mergeCell ref="E14:G14"/>
    <mergeCell ref="K14:M14"/>
    <mergeCell ref="A11:C11"/>
    <mergeCell ref="E11:G11"/>
    <mergeCell ref="K11:M11"/>
    <mergeCell ref="A12:C12"/>
    <mergeCell ref="E12:G12"/>
    <mergeCell ref="K12:M12"/>
    <mergeCell ref="A9:C9"/>
    <mergeCell ref="E9:G9"/>
    <mergeCell ref="K9:M9"/>
    <mergeCell ref="A10:C10"/>
    <mergeCell ref="E10:G10"/>
    <mergeCell ref="K10:M10"/>
    <mergeCell ref="A7:C7"/>
    <mergeCell ref="E7:G7"/>
    <mergeCell ref="K7:M7"/>
    <mergeCell ref="A8:C8"/>
    <mergeCell ref="E8:G8"/>
    <mergeCell ref="K8:M8"/>
    <mergeCell ref="A6:C6"/>
    <mergeCell ref="E6:G6"/>
    <mergeCell ref="K6:M6"/>
    <mergeCell ref="A1:E1"/>
    <mergeCell ref="G1:K2"/>
    <mergeCell ref="G3:K3"/>
    <mergeCell ref="G4:K4"/>
    <mergeCell ref="A5:I5"/>
    <mergeCell ref="K5:M5"/>
  </mergeCells>
  <pageMargins left="0.19685039370078741" right="0.19685039370078741" top="0.17" bottom="0.17" header="0.21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7"/>
  <sheetViews>
    <sheetView showGridLines="0" workbookViewId="0">
      <pane ySplit="8" topLeftCell="A54" activePane="bottomLeft" state="frozen"/>
      <selection pane="bottomLeft" activeCell="A70" sqref="A70"/>
    </sheetView>
  </sheetViews>
  <sheetFormatPr defaultRowHeight="21"/>
  <cols>
    <col min="1" max="1" width="47.125" style="134" customWidth="1"/>
    <col min="2" max="2" width="1.625" style="134" customWidth="1"/>
    <col min="3" max="3" width="11.125" style="134" customWidth="1"/>
    <col min="4" max="4" width="16" style="134" customWidth="1"/>
    <col min="5" max="5" width="17.125" style="134" customWidth="1"/>
    <col min="6" max="16384" width="9" style="134"/>
  </cols>
  <sheetData>
    <row r="1" spans="1:5" ht="1.9" customHeight="1"/>
    <row r="2" spans="1:5" ht="0.95" customHeight="1"/>
    <row r="3" spans="1:5" ht="17.25" customHeight="1">
      <c r="A3" s="186" t="s">
        <v>81</v>
      </c>
      <c r="B3" s="187"/>
      <c r="C3" s="187"/>
      <c r="D3" s="187"/>
      <c r="E3" s="187"/>
    </row>
    <row r="4" spans="1:5" ht="0.2" customHeight="1"/>
    <row r="5" spans="1:5" ht="17.25" customHeight="1">
      <c r="A5" s="186" t="s">
        <v>82</v>
      </c>
      <c r="B5" s="187"/>
      <c r="C5" s="187"/>
      <c r="D5" s="187"/>
      <c r="E5" s="187"/>
    </row>
    <row r="6" spans="1:5" ht="1.5" customHeight="1"/>
    <row r="7" spans="1:5" ht="18" customHeight="1">
      <c r="A7" s="186" t="s">
        <v>83</v>
      </c>
      <c r="B7" s="187"/>
      <c r="C7" s="187"/>
      <c r="D7" s="187"/>
      <c r="E7" s="187"/>
    </row>
    <row r="8" spans="1:5" ht="6.4" customHeight="1"/>
    <row r="9" spans="1:5" ht="0.95" customHeight="1"/>
    <row r="10" spans="1:5">
      <c r="A10" s="188" t="s">
        <v>5</v>
      </c>
      <c r="B10" s="185"/>
      <c r="C10" s="135" t="s">
        <v>6</v>
      </c>
      <c r="D10" s="135" t="s">
        <v>84</v>
      </c>
      <c r="E10" s="135" t="s">
        <v>85</v>
      </c>
    </row>
    <row r="11" spans="1:5">
      <c r="A11" s="184" t="s">
        <v>86</v>
      </c>
      <c r="B11" s="185"/>
      <c r="C11" s="136">
        <v>111100</v>
      </c>
      <c r="D11" s="137">
        <v>60.6</v>
      </c>
      <c r="E11" s="137">
        <v>0</v>
      </c>
    </row>
    <row r="12" spans="1:5">
      <c r="A12" s="184" t="s">
        <v>87</v>
      </c>
      <c r="B12" s="185"/>
      <c r="C12" s="136">
        <v>111201</v>
      </c>
      <c r="D12" s="137">
        <v>20056278.850000001</v>
      </c>
      <c r="E12" s="137">
        <v>0</v>
      </c>
    </row>
    <row r="13" spans="1:5">
      <c r="A13" s="184" t="s">
        <v>88</v>
      </c>
      <c r="B13" s="185"/>
      <c r="C13" s="136">
        <v>111201</v>
      </c>
      <c r="D13" s="137">
        <v>687806.4</v>
      </c>
      <c r="E13" s="137">
        <v>0</v>
      </c>
    </row>
    <row r="14" spans="1:5">
      <c r="A14" s="184" t="s">
        <v>89</v>
      </c>
      <c r="B14" s="185"/>
      <c r="C14" s="136">
        <v>111201</v>
      </c>
      <c r="D14" s="137">
        <v>639147.78</v>
      </c>
      <c r="E14" s="137">
        <v>0</v>
      </c>
    </row>
    <row r="15" spans="1:5">
      <c r="A15" s="184" t="s">
        <v>90</v>
      </c>
      <c r="B15" s="185"/>
      <c r="C15" s="136">
        <v>111201</v>
      </c>
      <c r="D15" s="137">
        <v>5818080.2800000003</v>
      </c>
      <c r="E15" s="137">
        <v>0</v>
      </c>
    </row>
    <row r="16" spans="1:5">
      <c r="A16" s="184" t="s">
        <v>36</v>
      </c>
      <c r="B16" s="185"/>
      <c r="C16" s="136">
        <v>113100</v>
      </c>
      <c r="D16" s="137">
        <v>10920</v>
      </c>
      <c r="E16" s="137">
        <v>0</v>
      </c>
    </row>
    <row r="17" spans="1:5">
      <c r="A17" s="184" t="s">
        <v>37</v>
      </c>
      <c r="B17" s="185"/>
      <c r="C17" s="136">
        <v>113500</v>
      </c>
      <c r="D17" s="137">
        <v>354000</v>
      </c>
      <c r="E17" s="137">
        <v>0</v>
      </c>
    </row>
    <row r="18" spans="1:5">
      <c r="A18" s="184" t="s">
        <v>76</v>
      </c>
      <c r="B18" s="185"/>
      <c r="C18" s="136">
        <v>211000</v>
      </c>
      <c r="D18" s="137">
        <v>0</v>
      </c>
      <c r="E18" s="137">
        <v>242271</v>
      </c>
    </row>
    <row r="19" spans="1:5">
      <c r="A19" s="184" t="s">
        <v>91</v>
      </c>
      <c r="B19" s="185"/>
      <c r="C19" s="136">
        <v>212000</v>
      </c>
      <c r="D19" s="137">
        <v>0</v>
      </c>
      <c r="E19" s="137">
        <v>80000</v>
      </c>
    </row>
    <row r="20" spans="1:5">
      <c r="A20" s="184" t="s">
        <v>38</v>
      </c>
      <c r="B20" s="185"/>
      <c r="C20" s="136">
        <v>215001</v>
      </c>
      <c r="D20" s="137">
        <v>0</v>
      </c>
      <c r="E20" s="137">
        <v>12446.53</v>
      </c>
    </row>
    <row r="21" spans="1:5">
      <c r="A21" s="184" t="s">
        <v>39</v>
      </c>
      <c r="B21" s="185"/>
      <c r="C21" s="136">
        <v>215005</v>
      </c>
      <c r="D21" s="137">
        <v>0</v>
      </c>
      <c r="E21" s="137">
        <v>2398.16</v>
      </c>
    </row>
    <row r="22" spans="1:5">
      <c r="A22" s="184" t="s">
        <v>40</v>
      </c>
      <c r="B22" s="185"/>
      <c r="C22" s="136">
        <v>215007</v>
      </c>
      <c r="D22" s="137">
        <v>0</v>
      </c>
      <c r="E22" s="137">
        <v>183850</v>
      </c>
    </row>
    <row r="23" spans="1:5">
      <c r="A23" s="184" t="s">
        <v>41</v>
      </c>
      <c r="B23" s="185"/>
      <c r="C23" s="136">
        <v>215008</v>
      </c>
      <c r="D23" s="137">
        <v>0</v>
      </c>
      <c r="E23" s="137">
        <v>584545</v>
      </c>
    </row>
    <row r="24" spans="1:5">
      <c r="A24" s="184" t="s">
        <v>42</v>
      </c>
      <c r="B24" s="185"/>
      <c r="C24" s="136">
        <v>215013</v>
      </c>
      <c r="D24" s="137">
        <v>0</v>
      </c>
      <c r="E24" s="137">
        <v>4936</v>
      </c>
    </row>
    <row r="25" spans="1:5">
      <c r="A25" s="184" t="s">
        <v>43</v>
      </c>
      <c r="B25" s="185"/>
      <c r="C25" s="136">
        <v>215014</v>
      </c>
      <c r="D25" s="137">
        <v>0</v>
      </c>
      <c r="E25" s="137">
        <v>46000</v>
      </c>
    </row>
    <row r="26" spans="1:5">
      <c r="A26" s="184" t="s">
        <v>45</v>
      </c>
      <c r="B26" s="185"/>
      <c r="C26" s="136">
        <v>215016</v>
      </c>
      <c r="D26" s="137">
        <v>0</v>
      </c>
      <c r="E26" s="137">
        <v>1041806.4</v>
      </c>
    </row>
    <row r="27" spans="1:5">
      <c r="A27" s="184" t="s">
        <v>47</v>
      </c>
      <c r="B27" s="185"/>
      <c r="C27" s="136">
        <v>310000</v>
      </c>
      <c r="D27" s="137">
        <v>0</v>
      </c>
      <c r="E27" s="137">
        <v>2854945.24</v>
      </c>
    </row>
    <row r="28" spans="1:5">
      <c r="A28" s="184" t="s">
        <v>92</v>
      </c>
      <c r="B28" s="185"/>
      <c r="C28" s="136">
        <v>320000</v>
      </c>
      <c r="D28" s="137">
        <v>0</v>
      </c>
      <c r="E28" s="137">
        <v>10762119.119999999</v>
      </c>
    </row>
    <row r="29" spans="1:5">
      <c r="A29" s="184" t="s">
        <v>93</v>
      </c>
      <c r="B29" s="185"/>
      <c r="C29" s="136">
        <v>411001</v>
      </c>
      <c r="D29" s="137">
        <v>0</v>
      </c>
      <c r="E29" s="137">
        <v>89243.4</v>
      </c>
    </row>
    <row r="30" spans="1:5">
      <c r="A30" s="184" t="s">
        <v>94</v>
      </c>
      <c r="B30" s="185"/>
      <c r="C30" s="136">
        <v>411002</v>
      </c>
      <c r="D30" s="137">
        <v>0</v>
      </c>
      <c r="E30" s="137">
        <v>37570.74</v>
      </c>
    </row>
    <row r="31" spans="1:5">
      <c r="A31" s="184" t="s">
        <v>95</v>
      </c>
      <c r="B31" s="185"/>
      <c r="C31" s="136">
        <v>411003</v>
      </c>
      <c r="D31" s="137">
        <v>0</v>
      </c>
      <c r="E31" s="137">
        <v>10130</v>
      </c>
    </row>
    <row r="32" spans="1:5">
      <c r="A32" s="184" t="s">
        <v>96</v>
      </c>
      <c r="B32" s="185"/>
      <c r="C32" s="136">
        <v>412103</v>
      </c>
      <c r="D32" s="137">
        <v>0</v>
      </c>
      <c r="E32" s="137">
        <v>1125.2</v>
      </c>
    </row>
    <row r="33" spans="1:5">
      <c r="A33" s="184" t="s">
        <v>97</v>
      </c>
      <c r="B33" s="185"/>
      <c r="C33" s="136">
        <v>412128</v>
      </c>
      <c r="D33" s="137">
        <v>0</v>
      </c>
      <c r="E33" s="137">
        <v>480</v>
      </c>
    </row>
    <row r="34" spans="1:5">
      <c r="A34" s="184" t="s">
        <v>98</v>
      </c>
      <c r="B34" s="185"/>
      <c r="C34" s="136">
        <v>412199</v>
      </c>
      <c r="D34" s="137">
        <v>0</v>
      </c>
      <c r="E34" s="137">
        <v>11690</v>
      </c>
    </row>
    <row r="35" spans="1:5">
      <c r="A35" s="184" t="s">
        <v>99</v>
      </c>
      <c r="B35" s="185"/>
      <c r="C35" s="136">
        <v>412202</v>
      </c>
      <c r="D35" s="137">
        <v>0</v>
      </c>
      <c r="E35" s="137">
        <v>1400</v>
      </c>
    </row>
    <row r="36" spans="1:5">
      <c r="A36" s="184" t="s">
        <v>100</v>
      </c>
      <c r="B36" s="185"/>
      <c r="C36" s="136">
        <v>412210</v>
      </c>
      <c r="D36" s="137">
        <v>0</v>
      </c>
      <c r="E36" s="137">
        <v>53483</v>
      </c>
    </row>
    <row r="37" spans="1:5">
      <c r="A37" s="184" t="s">
        <v>101</v>
      </c>
      <c r="B37" s="185"/>
      <c r="C37" s="136">
        <v>412399</v>
      </c>
      <c r="D37" s="137">
        <v>0</v>
      </c>
      <c r="E37" s="137">
        <v>280</v>
      </c>
    </row>
    <row r="38" spans="1:5">
      <c r="A38" s="184" t="s">
        <v>102</v>
      </c>
      <c r="B38" s="185"/>
      <c r="C38" s="136">
        <v>413003</v>
      </c>
      <c r="D38" s="137">
        <v>0</v>
      </c>
      <c r="E38" s="137">
        <v>110456.72</v>
      </c>
    </row>
    <row r="39" spans="1:5">
      <c r="A39" s="184" t="s">
        <v>103</v>
      </c>
      <c r="B39" s="185"/>
      <c r="C39" s="136">
        <v>413004</v>
      </c>
      <c r="D39" s="137">
        <v>0</v>
      </c>
      <c r="E39" s="137">
        <v>282</v>
      </c>
    </row>
    <row r="40" spans="1:5">
      <c r="A40" s="184" t="s">
        <v>104</v>
      </c>
      <c r="B40" s="185"/>
      <c r="C40" s="136">
        <v>415004</v>
      </c>
      <c r="D40" s="137">
        <v>0</v>
      </c>
      <c r="E40" s="137">
        <v>42000</v>
      </c>
    </row>
    <row r="41" spans="1:5">
      <c r="A41" s="184" t="s">
        <v>105</v>
      </c>
      <c r="B41" s="185"/>
      <c r="C41" s="136">
        <v>415999</v>
      </c>
      <c r="D41" s="137">
        <v>0</v>
      </c>
      <c r="E41" s="137">
        <v>300</v>
      </c>
    </row>
    <row r="42" spans="1:5">
      <c r="A42" s="184" t="s">
        <v>106</v>
      </c>
      <c r="B42" s="185"/>
      <c r="C42" s="136">
        <v>421001</v>
      </c>
      <c r="D42" s="137">
        <v>0</v>
      </c>
      <c r="E42" s="137">
        <v>317730.87</v>
      </c>
    </row>
    <row r="43" spans="1:5">
      <c r="A43" s="184" t="s">
        <v>107</v>
      </c>
      <c r="B43" s="185"/>
      <c r="C43" s="136">
        <v>421002</v>
      </c>
      <c r="D43" s="137">
        <v>0</v>
      </c>
      <c r="E43" s="137">
        <v>6785303.7300000004</v>
      </c>
    </row>
    <row r="44" spans="1:5">
      <c r="A44" s="184" t="s">
        <v>108</v>
      </c>
      <c r="B44" s="185"/>
      <c r="C44" s="136">
        <v>421004</v>
      </c>
      <c r="D44" s="137">
        <v>0</v>
      </c>
      <c r="E44" s="137">
        <v>2347233.69</v>
      </c>
    </row>
    <row r="45" spans="1:5">
      <c r="A45" s="184" t="s">
        <v>109</v>
      </c>
      <c r="B45" s="185"/>
      <c r="C45" s="136">
        <v>421005</v>
      </c>
      <c r="D45" s="137">
        <v>0</v>
      </c>
      <c r="E45" s="137">
        <v>91708.44</v>
      </c>
    </row>
    <row r="46" spans="1:5">
      <c r="A46" s="184" t="s">
        <v>110</v>
      </c>
      <c r="B46" s="185"/>
      <c r="C46" s="136">
        <v>421006</v>
      </c>
      <c r="D46" s="137">
        <v>0</v>
      </c>
      <c r="E46" s="137">
        <v>1249781.3500000001</v>
      </c>
    </row>
    <row r="47" spans="1:5">
      <c r="A47" s="184" t="s">
        <v>111</v>
      </c>
      <c r="B47" s="185"/>
      <c r="C47" s="136">
        <v>421007</v>
      </c>
      <c r="D47" s="137">
        <v>0</v>
      </c>
      <c r="E47" s="137">
        <v>3045816.5</v>
      </c>
    </row>
    <row r="48" spans="1:5">
      <c r="A48" s="184" t="s">
        <v>112</v>
      </c>
      <c r="B48" s="185"/>
      <c r="C48" s="136">
        <v>421012</v>
      </c>
      <c r="D48" s="137">
        <v>0</v>
      </c>
      <c r="E48" s="137">
        <v>3188009.82</v>
      </c>
    </row>
    <row r="49" spans="1:5">
      <c r="A49" s="184" t="s">
        <v>113</v>
      </c>
      <c r="B49" s="185"/>
      <c r="C49" s="136">
        <v>421013</v>
      </c>
      <c r="D49" s="137">
        <v>0</v>
      </c>
      <c r="E49" s="137">
        <v>43011.64</v>
      </c>
    </row>
    <row r="50" spans="1:5">
      <c r="A50" s="184" t="s">
        <v>114</v>
      </c>
      <c r="B50" s="185"/>
      <c r="C50" s="136">
        <v>421014</v>
      </c>
      <c r="D50" s="137">
        <v>0</v>
      </c>
      <c r="E50" s="137">
        <v>3103.64</v>
      </c>
    </row>
    <row r="51" spans="1:5">
      <c r="A51" s="184" t="s">
        <v>115</v>
      </c>
      <c r="B51" s="185"/>
      <c r="C51" s="136">
        <v>421015</v>
      </c>
      <c r="D51" s="137">
        <v>0</v>
      </c>
      <c r="E51" s="137">
        <v>635765</v>
      </c>
    </row>
    <row r="52" spans="1:5">
      <c r="A52" s="184" t="s">
        <v>116</v>
      </c>
      <c r="B52" s="185"/>
      <c r="C52" s="136">
        <v>421017</v>
      </c>
      <c r="D52" s="137">
        <v>0</v>
      </c>
      <c r="E52" s="137">
        <v>510</v>
      </c>
    </row>
    <row r="53" spans="1:5">
      <c r="A53" s="184" t="s">
        <v>117</v>
      </c>
      <c r="B53" s="185"/>
      <c r="C53" s="136">
        <v>431002</v>
      </c>
      <c r="D53" s="137">
        <v>0</v>
      </c>
      <c r="E53" s="137">
        <v>19878905</v>
      </c>
    </row>
    <row r="54" spans="1:5">
      <c r="A54" s="184" t="s">
        <v>118</v>
      </c>
      <c r="B54" s="185"/>
      <c r="C54" s="136">
        <v>441001</v>
      </c>
      <c r="D54" s="137">
        <v>0</v>
      </c>
      <c r="E54" s="137">
        <v>1182000</v>
      </c>
    </row>
    <row r="55" spans="1:5">
      <c r="A55" s="184" t="s">
        <v>119</v>
      </c>
      <c r="B55" s="185"/>
      <c r="C55" s="136">
        <v>441002</v>
      </c>
      <c r="D55" s="137">
        <v>0</v>
      </c>
      <c r="E55" s="137">
        <v>109320</v>
      </c>
    </row>
    <row r="56" spans="1:5">
      <c r="A56" s="184" t="s">
        <v>51</v>
      </c>
      <c r="B56" s="185"/>
      <c r="C56" s="136">
        <v>511000</v>
      </c>
      <c r="D56" s="137">
        <v>12248470</v>
      </c>
      <c r="E56" s="137">
        <v>0</v>
      </c>
    </row>
    <row r="57" spans="1:5">
      <c r="A57" s="184" t="s">
        <v>53</v>
      </c>
      <c r="B57" s="185"/>
      <c r="C57" s="136">
        <v>521000</v>
      </c>
      <c r="D57" s="137">
        <v>2356860</v>
      </c>
      <c r="E57" s="137">
        <v>0</v>
      </c>
    </row>
    <row r="58" spans="1:5">
      <c r="A58" s="184" t="s">
        <v>55</v>
      </c>
      <c r="B58" s="185"/>
      <c r="C58" s="136">
        <v>522000</v>
      </c>
      <c r="D58" s="137">
        <v>5183749</v>
      </c>
      <c r="E58" s="137">
        <v>0</v>
      </c>
    </row>
    <row r="59" spans="1:5">
      <c r="A59" s="184" t="s">
        <v>57</v>
      </c>
      <c r="B59" s="185"/>
      <c r="C59" s="136">
        <v>531000</v>
      </c>
      <c r="D59" s="137">
        <v>149510</v>
      </c>
      <c r="E59" s="137">
        <v>0</v>
      </c>
    </row>
    <row r="60" spans="1:5">
      <c r="A60" s="184" t="s">
        <v>61</v>
      </c>
      <c r="B60" s="185"/>
      <c r="C60" s="136">
        <v>532000</v>
      </c>
      <c r="D60" s="137">
        <v>2248686.6</v>
      </c>
      <c r="E60" s="137">
        <v>0</v>
      </c>
    </row>
    <row r="61" spans="1:5">
      <c r="A61" s="184" t="s">
        <v>63</v>
      </c>
      <c r="B61" s="185"/>
      <c r="C61" s="136">
        <v>533000</v>
      </c>
      <c r="D61" s="137">
        <v>1897931.03</v>
      </c>
      <c r="E61" s="137">
        <v>0</v>
      </c>
    </row>
    <row r="62" spans="1:5">
      <c r="A62" s="184" t="s">
        <v>65</v>
      </c>
      <c r="B62" s="185"/>
      <c r="C62" s="136">
        <v>534000</v>
      </c>
      <c r="D62" s="137">
        <v>258379.95</v>
      </c>
      <c r="E62" s="137">
        <v>0</v>
      </c>
    </row>
    <row r="63" spans="1:5">
      <c r="A63" s="184" t="s">
        <v>67</v>
      </c>
      <c r="B63" s="185"/>
      <c r="C63" s="136">
        <v>541000</v>
      </c>
      <c r="D63" s="137">
        <v>275077.7</v>
      </c>
      <c r="E63" s="137">
        <v>0</v>
      </c>
    </row>
    <row r="64" spans="1:5">
      <c r="A64" s="184" t="s">
        <v>71</v>
      </c>
      <c r="B64" s="185"/>
      <c r="C64" s="136">
        <v>542000</v>
      </c>
      <c r="D64" s="137">
        <v>1182000</v>
      </c>
      <c r="E64" s="137">
        <v>0</v>
      </c>
    </row>
    <row r="65" spans="1:5">
      <c r="A65" s="184" t="s">
        <v>75</v>
      </c>
      <c r="B65" s="185"/>
      <c r="C65" s="136">
        <v>561000</v>
      </c>
      <c r="D65" s="137">
        <v>1685000</v>
      </c>
      <c r="E65" s="137">
        <v>0</v>
      </c>
    </row>
    <row r="66" spans="1:5" ht="14.25" customHeight="1">
      <c r="A66" s="189" t="s">
        <v>32</v>
      </c>
      <c r="B66" s="190"/>
      <c r="C66" s="191"/>
      <c r="D66" s="138">
        <f>SUM(D11:D65)</f>
        <v>55051958.190000013</v>
      </c>
      <c r="E66" s="138">
        <f>SUM(E11:E65)</f>
        <v>55051958.190000005</v>
      </c>
    </row>
    <row r="67" spans="1:5" ht="0" hidden="1" customHeight="1"/>
  </sheetData>
  <mergeCells count="60">
    <mergeCell ref="A65:B65"/>
    <mergeCell ref="A66:C66"/>
    <mergeCell ref="A62:B62"/>
    <mergeCell ref="A63:B63"/>
    <mergeCell ref="A64:B64"/>
    <mergeCell ref="A59:B59"/>
    <mergeCell ref="A60:B60"/>
    <mergeCell ref="A61:B61"/>
    <mergeCell ref="A56:B56"/>
    <mergeCell ref="A57:B57"/>
    <mergeCell ref="A58:B58"/>
    <mergeCell ref="A53:B53"/>
    <mergeCell ref="A54:B54"/>
    <mergeCell ref="A55:B55"/>
    <mergeCell ref="A50:B50"/>
    <mergeCell ref="A51:B51"/>
    <mergeCell ref="A52:B52"/>
    <mergeCell ref="A47:B47"/>
    <mergeCell ref="A48:B48"/>
    <mergeCell ref="A49:B49"/>
    <mergeCell ref="A44:B44"/>
    <mergeCell ref="A45:B45"/>
    <mergeCell ref="A46:B46"/>
    <mergeCell ref="A41:B41"/>
    <mergeCell ref="A42:B42"/>
    <mergeCell ref="A43:B43"/>
    <mergeCell ref="A38:B38"/>
    <mergeCell ref="A39:B39"/>
    <mergeCell ref="A40:B40"/>
    <mergeCell ref="A35:B35"/>
    <mergeCell ref="A36:B36"/>
    <mergeCell ref="A37:B37"/>
    <mergeCell ref="A32:B32"/>
    <mergeCell ref="A33:B33"/>
    <mergeCell ref="A34:B34"/>
    <mergeCell ref="A29:B29"/>
    <mergeCell ref="A30:B30"/>
    <mergeCell ref="A31:B31"/>
    <mergeCell ref="A26:B26"/>
    <mergeCell ref="A27:B27"/>
    <mergeCell ref="A28:B28"/>
    <mergeCell ref="A23:B23"/>
    <mergeCell ref="A24:B24"/>
    <mergeCell ref="A25:B25"/>
    <mergeCell ref="A20:B20"/>
    <mergeCell ref="A21:B21"/>
    <mergeCell ref="A22:B22"/>
    <mergeCell ref="A17:B17"/>
    <mergeCell ref="A18:B18"/>
    <mergeCell ref="A19:B19"/>
    <mergeCell ref="A14:B14"/>
    <mergeCell ref="A15:B15"/>
    <mergeCell ref="A16:B16"/>
    <mergeCell ref="A11:B11"/>
    <mergeCell ref="A12:B12"/>
    <mergeCell ref="A13:B13"/>
    <mergeCell ref="A3:E3"/>
    <mergeCell ref="A5:E5"/>
    <mergeCell ref="A7:E7"/>
    <mergeCell ref="A10:B10"/>
  </mergeCells>
  <pageMargins left="0.27559055118110237" right="0.15748031496062992" top="0.47244094488188981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87"/>
  <sheetViews>
    <sheetView workbookViewId="0">
      <pane xSplit="6" topLeftCell="S1" activePane="topRight" state="frozen"/>
      <selection pane="topRight" activeCell="T17" sqref="T17"/>
    </sheetView>
  </sheetViews>
  <sheetFormatPr defaultRowHeight="23.25"/>
  <cols>
    <col min="1" max="1" width="3.375" style="85" customWidth="1"/>
    <col min="2" max="2" width="44.125" style="86" customWidth="1"/>
    <col min="3" max="3" width="9" style="87"/>
    <col min="4" max="6" width="11.875" style="86" customWidth="1"/>
    <col min="7" max="7" width="9.875" style="37" bestFit="1" customWidth="1"/>
    <col min="8" max="19" width="9" style="37"/>
    <col min="20" max="20" width="9.875" style="37" bestFit="1" customWidth="1"/>
    <col min="21" max="21" width="9" style="37"/>
    <col min="22" max="22" width="9.875" style="38" bestFit="1" customWidth="1"/>
    <col min="23" max="23" width="11.875" style="86" customWidth="1"/>
    <col min="24" max="24" width="11" style="37" customWidth="1"/>
    <col min="25" max="25" width="10.5" style="37" customWidth="1"/>
    <col min="26" max="55" width="9" style="37"/>
    <col min="56" max="16384" width="9" style="86"/>
  </cols>
  <sheetData>
    <row r="1" spans="1:24">
      <c r="A1" s="192" t="s">
        <v>0</v>
      </c>
      <c r="B1" s="192"/>
      <c r="C1" s="192"/>
      <c r="D1" s="192"/>
      <c r="E1" s="192"/>
      <c r="F1" s="192"/>
      <c r="W1" s="37"/>
    </row>
    <row r="2" spans="1:24">
      <c r="A2" s="192" t="s">
        <v>291</v>
      </c>
      <c r="B2" s="192"/>
      <c r="C2" s="192"/>
      <c r="D2" s="192"/>
      <c r="E2" s="192"/>
      <c r="F2" s="192"/>
      <c r="W2" s="37"/>
    </row>
    <row r="3" spans="1:24">
      <c r="A3" s="193" t="s">
        <v>83</v>
      </c>
      <c r="B3" s="193"/>
      <c r="C3" s="193"/>
      <c r="D3" s="193"/>
      <c r="E3" s="193"/>
      <c r="F3" s="193"/>
      <c r="W3" s="37"/>
    </row>
    <row r="4" spans="1:24">
      <c r="A4" s="39" t="s">
        <v>292</v>
      </c>
      <c r="B4" s="40"/>
      <c r="C4" s="40"/>
      <c r="D4" s="40"/>
      <c r="E4" s="40"/>
      <c r="F4" s="40"/>
      <c r="W4" s="40"/>
    </row>
    <row r="5" spans="1:24">
      <c r="A5" s="41"/>
      <c r="B5" s="194" t="s">
        <v>5</v>
      </c>
      <c r="C5" s="195" t="s">
        <v>6</v>
      </c>
      <c r="D5" s="195" t="s">
        <v>293</v>
      </c>
      <c r="E5" s="42" t="s">
        <v>294</v>
      </c>
      <c r="F5" s="42" t="s">
        <v>4</v>
      </c>
      <c r="W5" s="42" t="s">
        <v>4</v>
      </c>
    </row>
    <row r="6" spans="1:24">
      <c r="A6" s="43"/>
      <c r="B6" s="194"/>
      <c r="C6" s="196"/>
      <c r="D6" s="196"/>
      <c r="E6" s="44" t="s">
        <v>295</v>
      </c>
      <c r="F6" s="44" t="s">
        <v>295</v>
      </c>
      <c r="W6" s="44" t="s">
        <v>295</v>
      </c>
    </row>
    <row r="7" spans="1:24">
      <c r="A7" s="45" t="s">
        <v>296</v>
      </c>
      <c r="B7" s="46"/>
      <c r="C7" s="47"/>
      <c r="D7" s="48"/>
      <c r="E7" s="44"/>
      <c r="F7" s="44"/>
      <c r="W7" s="44"/>
    </row>
    <row r="8" spans="1:24">
      <c r="A8" s="49" t="s">
        <v>20</v>
      </c>
      <c r="B8" s="46"/>
      <c r="C8" s="50"/>
      <c r="D8" s="51"/>
      <c r="E8" s="52"/>
      <c r="F8" s="52"/>
      <c r="W8" s="52"/>
    </row>
    <row r="9" spans="1:24">
      <c r="A9" s="53"/>
      <c r="B9" s="46" t="s">
        <v>93</v>
      </c>
      <c r="C9" s="50">
        <v>411001</v>
      </c>
      <c r="D9" s="54">
        <v>80000</v>
      </c>
      <c r="E9" s="55">
        <v>0</v>
      </c>
      <c r="F9" s="55">
        <v>89243.4</v>
      </c>
      <c r="V9" s="38">
        <f>SUM(G9:U9)</f>
        <v>0</v>
      </c>
      <c r="W9" s="55">
        <v>89243.4</v>
      </c>
      <c r="X9" s="37">
        <f t="shared" ref="X9:X12" si="0">SUM(V9:W9)</f>
        <v>89243.4</v>
      </c>
    </row>
    <row r="10" spans="1:24">
      <c r="A10" s="53"/>
      <c r="B10" s="46" t="s">
        <v>94</v>
      </c>
      <c r="C10" s="50">
        <v>411002</v>
      </c>
      <c r="D10" s="54">
        <v>40000</v>
      </c>
      <c r="E10" s="55">
        <v>3406.54</v>
      </c>
      <c r="F10" s="55">
        <v>37570.74</v>
      </c>
      <c r="O10" s="37">
        <v>3406.54</v>
      </c>
      <c r="V10" s="38">
        <f t="shared" ref="V10:V74" si="1">SUM(G10:U10)</f>
        <v>3406.54</v>
      </c>
      <c r="W10" s="55">
        <v>34164.199999999997</v>
      </c>
      <c r="X10" s="37">
        <f t="shared" si="0"/>
        <v>37570.74</v>
      </c>
    </row>
    <row r="11" spans="1:24">
      <c r="A11" s="53"/>
      <c r="B11" s="46" t="s">
        <v>95</v>
      </c>
      <c r="C11" s="50">
        <v>411003</v>
      </c>
      <c r="D11" s="54">
        <v>9000</v>
      </c>
      <c r="E11" s="55">
        <v>0</v>
      </c>
      <c r="F11" s="55">
        <v>10130</v>
      </c>
      <c r="V11" s="38">
        <f t="shared" si="1"/>
        <v>0</v>
      </c>
      <c r="W11" s="55">
        <v>10130</v>
      </c>
      <c r="X11" s="37">
        <f t="shared" si="0"/>
        <v>10130</v>
      </c>
    </row>
    <row r="12" spans="1:24">
      <c r="A12" s="53"/>
      <c r="B12" s="46" t="s">
        <v>297</v>
      </c>
      <c r="C12" s="50"/>
      <c r="D12" s="54">
        <v>500</v>
      </c>
      <c r="E12" s="55">
        <v>0</v>
      </c>
      <c r="F12" s="55">
        <v>0</v>
      </c>
      <c r="V12" s="38">
        <f t="shared" si="1"/>
        <v>0</v>
      </c>
      <c r="W12" s="55">
        <v>0</v>
      </c>
      <c r="X12" s="37">
        <f t="shared" si="0"/>
        <v>0</v>
      </c>
    </row>
    <row r="13" spans="1:24">
      <c r="A13" s="53"/>
      <c r="B13" s="56" t="s">
        <v>32</v>
      </c>
      <c r="C13" s="50"/>
      <c r="D13" s="57">
        <f>SUM(D9:D12)</f>
        <v>129500</v>
      </c>
      <c r="E13" s="58">
        <f>SUM(E9:E12)</f>
        <v>3406.54</v>
      </c>
      <c r="F13" s="58">
        <f>SUM(F8:F12)</f>
        <v>136944.13999999998</v>
      </c>
      <c r="V13" s="38">
        <f t="shared" si="1"/>
        <v>0</v>
      </c>
      <c r="W13" s="58">
        <f>SUM(W8:W12)</f>
        <v>133537.59999999998</v>
      </c>
      <c r="X13" s="37">
        <f>SUM(X9:X12)</f>
        <v>136944.13999999998</v>
      </c>
    </row>
    <row r="14" spans="1:24">
      <c r="A14" s="49" t="s">
        <v>298</v>
      </c>
      <c r="B14" s="46"/>
      <c r="C14" s="50"/>
      <c r="D14" s="51"/>
      <c r="E14" s="59"/>
      <c r="F14" s="59"/>
      <c r="V14" s="38">
        <f t="shared" si="1"/>
        <v>0</v>
      </c>
      <c r="W14" s="59"/>
    </row>
    <row r="15" spans="1:24">
      <c r="A15" s="53"/>
      <c r="B15" s="46" t="s">
        <v>96</v>
      </c>
      <c r="C15" s="50">
        <v>412103</v>
      </c>
      <c r="D15" s="54">
        <v>1000</v>
      </c>
      <c r="E15" s="55">
        <v>0</v>
      </c>
      <c r="F15" s="55">
        <v>1125.2</v>
      </c>
      <c r="V15" s="38">
        <f t="shared" si="1"/>
        <v>0</v>
      </c>
      <c r="W15" s="55">
        <v>1125.2</v>
      </c>
      <c r="X15" s="37">
        <f>SUM(V15:W15)</f>
        <v>1125.2</v>
      </c>
    </row>
    <row r="16" spans="1:24">
      <c r="A16" s="53"/>
      <c r="B16" s="46" t="s">
        <v>299</v>
      </c>
      <c r="C16" s="50">
        <v>412104</v>
      </c>
      <c r="D16" s="54">
        <v>1000</v>
      </c>
      <c r="E16" s="55">
        <v>0</v>
      </c>
      <c r="F16" s="55">
        <v>0</v>
      </c>
      <c r="V16" s="38">
        <f t="shared" si="1"/>
        <v>0</v>
      </c>
      <c r="W16" s="55">
        <v>0</v>
      </c>
      <c r="X16" s="37">
        <f t="shared" ref="X16:X87" si="2">SUM(V16:W16)</f>
        <v>0</v>
      </c>
    </row>
    <row r="17" spans="1:24">
      <c r="A17" s="53"/>
      <c r="B17" s="46" t="s">
        <v>300</v>
      </c>
      <c r="C17" s="50">
        <v>412106</v>
      </c>
      <c r="D17" s="54">
        <v>1000</v>
      </c>
      <c r="E17" s="55">
        <v>0</v>
      </c>
      <c r="F17" s="55">
        <v>0</v>
      </c>
      <c r="V17" s="38">
        <f t="shared" si="1"/>
        <v>0</v>
      </c>
      <c r="W17" s="55">
        <v>0</v>
      </c>
      <c r="X17" s="37">
        <f t="shared" si="2"/>
        <v>0</v>
      </c>
    </row>
    <row r="18" spans="1:24">
      <c r="A18" s="53"/>
      <c r="B18" s="46" t="s">
        <v>301</v>
      </c>
      <c r="C18" s="50">
        <v>412128</v>
      </c>
      <c r="D18" s="54">
        <v>500</v>
      </c>
      <c r="E18" s="55">
        <v>0</v>
      </c>
      <c r="F18" s="55">
        <v>480</v>
      </c>
      <c r="G18" s="60"/>
      <c r="U18" s="60"/>
      <c r="V18" s="38">
        <f t="shared" si="1"/>
        <v>0</v>
      </c>
      <c r="W18" s="55">
        <v>480</v>
      </c>
      <c r="X18" s="37">
        <f t="shared" si="2"/>
        <v>480</v>
      </c>
    </row>
    <row r="19" spans="1:24">
      <c r="A19" s="53"/>
      <c r="B19" s="46" t="s">
        <v>302</v>
      </c>
      <c r="C19" s="50">
        <v>412199</v>
      </c>
      <c r="D19" s="54">
        <v>2000</v>
      </c>
      <c r="E19" s="55">
        <v>4524</v>
      </c>
      <c r="F19" s="55">
        <v>11690</v>
      </c>
      <c r="J19" s="60"/>
      <c r="O19" s="37">
        <v>4524</v>
      </c>
      <c r="U19" s="60"/>
      <c r="V19" s="38">
        <f t="shared" si="1"/>
        <v>4524</v>
      </c>
      <c r="W19" s="55">
        <v>7166</v>
      </c>
      <c r="X19" s="37">
        <f t="shared" si="2"/>
        <v>11690</v>
      </c>
    </row>
    <row r="20" spans="1:24">
      <c r="A20" s="53"/>
      <c r="B20" s="46" t="s">
        <v>99</v>
      </c>
      <c r="C20" s="50">
        <v>412202</v>
      </c>
      <c r="D20" s="54">
        <v>500</v>
      </c>
      <c r="E20" s="55">
        <v>0</v>
      </c>
      <c r="F20" s="55">
        <v>1400</v>
      </c>
      <c r="V20" s="38">
        <f t="shared" si="1"/>
        <v>0</v>
      </c>
      <c r="W20" s="55">
        <v>1400</v>
      </c>
      <c r="X20" s="37">
        <f t="shared" si="2"/>
        <v>1400</v>
      </c>
    </row>
    <row r="21" spans="1:24">
      <c r="A21" s="53"/>
      <c r="B21" s="46" t="s">
        <v>100</v>
      </c>
      <c r="C21" s="50">
        <v>412210</v>
      </c>
      <c r="D21" s="54">
        <v>40000</v>
      </c>
      <c r="E21" s="55">
        <v>11349</v>
      </c>
      <c r="F21" s="55">
        <v>53483</v>
      </c>
      <c r="J21" s="60"/>
      <c r="K21" s="60"/>
      <c r="O21" s="37">
        <v>11349</v>
      </c>
      <c r="V21" s="38">
        <f t="shared" si="1"/>
        <v>11349</v>
      </c>
      <c r="W21" s="55">
        <v>42134</v>
      </c>
      <c r="X21" s="37">
        <f t="shared" si="2"/>
        <v>53483</v>
      </c>
    </row>
    <row r="22" spans="1:24">
      <c r="A22" s="53"/>
      <c r="B22" s="46" t="s">
        <v>101</v>
      </c>
      <c r="C22" s="50">
        <v>412399</v>
      </c>
      <c r="D22" s="54">
        <v>500</v>
      </c>
      <c r="E22" s="55">
        <v>40</v>
      </c>
      <c r="F22" s="55">
        <v>280</v>
      </c>
      <c r="J22" s="60"/>
      <c r="O22" s="37">
        <v>40</v>
      </c>
      <c r="U22" s="60"/>
      <c r="V22" s="38">
        <f t="shared" si="1"/>
        <v>40</v>
      </c>
      <c r="W22" s="55">
        <v>240</v>
      </c>
      <c r="X22" s="37">
        <f t="shared" si="2"/>
        <v>280</v>
      </c>
    </row>
    <row r="23" spans="1:24">
      <c r="A23" s="53"/>
      <c r="B23" s="56" t="s">
        <v>32</v>
      </c>
      <c r="C23" s="61"/>
      <c r="D23" s="57">
        <f>SUM(D15:D22)</f>
        <v>46500</v>
      </c>
      <c r="E23" s="62">
        <f>SUM(E14:E22)</f>
        <v>15913</v>
      </c>
      <c r="F23" s="62">
        <f>SUM(F15:F22)</f>
        <v>68458.2</v>
      </c>
      <c r="V23" s="38">
        <f t="shared" si="1"/>
        <v>0</v>
      </c>
      <c r="W23" s="62">
        <f>SUM(W15:W22)</f>
        <v>52545.2</v>
      </c>
      <c r="X23" s="37">
        <f>SUM(X15:X22)</f>
        <v>68458.2</v>
      </c>
    </row>
    <row r="24" spans="1:24">
      <c r="A24" s="49" t="s">
        <v>303</v>
      </c>
      <c r="B24" s="46"/>
      <c r="C24" s="50"/>
      <c r="D24" s="54"/>
      <c r="E24" s="52"/>
      <c r="F24" s="52"/>
      <c r="V24" s="38">
        <f t="shared" si="1"/>
        <v>0</v>
      </c>
      <c r="W24" s="52"/>
      <c r="X24" s="37">
        <f t="shared" si="2"/>
        <v>0</v>
      </c>
    </row>
    <row r="25" spans="1:24">
      <c r="A25" s="53"/>
      <c r="B25" s="46" t="s">
        <v>102</v>
      </c>
      <c r="C25" s="50">
        <v>413003</v>
      </c>
      <c r="D25" s="54">
        <v>170000</v>
      </c>
      <c r="E25" s="55">
        <v>0</v>
      </c>
      <c r="F25" s="55">
        <v>110456.72</v>
      </c>
      <c r="U25" s="60"/>
      <c r="V25" s="38">
        <f t="shared" si="1"/>
        <v>0</v>
      </c>
      <c r="W25" s="55">
        <v>110456.72</v>
      </c>
      <c r="X25" s="37">
        <f t="shared" si="2"/>
        <v>110456.72</v>
      </c>
    </row>
    <row r="26" spans="1:24">
      <c r="A26" s="53"/>
      <c r="B26" s="46" t="s">
        <v>304</v>
      </c>
      <c r="C26" s="50">
        <v>413004</v>
      </c>
      <c r="D26" s="54"/>
      <c r="E26" s="55">
        <v>0</v>
      </c>
      <c r="F26" s="55">
        <v>282</v>
      </c>
      <c r="T26" s="60"/>
      <c r="V26" s="38">
        <f t="shared" si="1"/>
        <v>0</v>
      </c>
      <c r="W26" s="55">
        <v>282</v>
      </c>
      <c r="X26" s="37">
        <f t="shared" si="2"/>
        <v>282</v>
      </c>
    </row>
    <row r="27" spans="1:24">
      <c r="A27" s="53"/>
      <c r="B27" s="56" t="s">
        <v>32</v>
      </c>
      <c r="C27" s="50"/>
      <c r="D27" s="57">
        <f>SUM(D25:D26)</f>
        <v>170000</v>
      </c>
      <c r="E27" s="62">
        <f>SUM(E25:E26)</f>
        <v>0</v>
      </c>
      <c r="F27" s="62">
        <f>SUM(F25:F26)</f>
        <v>110738.72</v>
      </c>
      <c r="V27" s="38">
        <f t="shared" si="1"/>
        <v>0</v>
      </c>
      <c r="W27" s="62">
        <f>SUM(W25:W26)</f>
        <v>110738.72</v>
      </c>
      <c r="X27" s="37">
        <f>SUM(X25:X26)</f>
        <v>110738.72</v>
      </c>
    </row>
    <row r="28" spans="1:24">
      <c r="A28" s="49" t="s">
        <v>305</v>
      </c>
      <c r="B28" s="46"/>
      <c r="C28" s="50"/>
      <c r="D28" s="54"/>
      <c r="E28" s="59"/>
      <c r="F28" s="59"/>
      <c r="V28" s="38">
        <f t="shared" si="1"/>
        <v>0</v>
      </c>
      <c r="W28" s="59"/>
      <c r="X28" s="37">
        <f t="shared" si="2"/>
        <v>0</v>
      </c>
    </row>
    <row r="29" spans="1:24">
      <c r="A29" s="49"/>
      <c r="B29" s="46"/>
      <c r="C29" s="50"/>
      <c r="D29" s="54">
        <v>0</v>
      </c>
      <c r="E29" s="52">
        <v>0</v>
      </c>
      <c r="F29" s="52"/>
      <c r="V29" s="38">
        <f t="shared" si="1"/>
        <v>0</v>
      </c>
      <c r="W29" s="52"/>
      <c r="X29" s="37">
        <f t="shared" si="2"/>
        <v>0</v>
      </c>
    </row>
    <row r="30" spans="1:24">
      <c r="A30" s="49"/>
      <c r="B30" s="56" t="s">
        <v>32</v>
      </c>
      <c r="C30" s="50"/>
      <c r="D30" s="63">
        <f>SUM(D29)</f>
        <v>0</v>
      </c>
      <c r="E30" s="63">
        <f>SUM(E29)</f>
        <v>0</v>
      </c>
      <c r="F30" s="63">
        <f>SUM(F29)</f>
        <v>0</v>
      </c>
      <c r="V30" s="38">
        <f t="shared" si="1"/>
        <v>0</v>
      </c>
      <c r="W30" s="63">
        <f>SUM(W29)</f>
        <v>0</v>
      </c>
      <c r="X30" s="37">
        <f t="shared" si="2"/>
        <v>0</v>
      </c>
    </row>
    <row r="31" spans="1:24">
      <c r="A31" s="49" t="s">
        <v>306</v>
      </c>
      <c r="B31" s="46"/>
      <c r="C31" s="50"/>
      <c r="D31" s="54"/>
      <c r="E31" s="59"/>
      <c r="F31" s="59"/>
      <c r="V31" s="38">
        <f t="shared" si="1"/>
        <v>0</v>
      </c>
      <c r="W31" s="59"/>
      <c r="X31" s="37">
        <f t="shared" si="2"/>
        <v>0</v>
      </c>
    </row>
    <row r="32" spans="1:24">
      <c r="A32" s="53"/>
      <c r="B32" s="46" t="s">
        <v>104</v>
      </c>
      <c r="C32" s="50">
        <v>415004</v>
      </c>
      <c r="D32" s="54">
        <v>80000</v>
      </c>
      <c r="E32" s="55">
        <v>4000</v>
      </c>
      <c r="F32" s="55">
        <v>42000</v>
      </c>
      <c r="O32" s="37">
        <v>4000</v>
      </c>
      <c r="U32" s="60"/>
      <c r="V32" s="38">
        <f t="shared" si="1"/>
        <v>4000</v>
      </c>
      <c r="W32" s="55">
        <v>38000</v>
      </c>
      <c r="X32" s="37">
        <f t="shared" si="2"/>
        <v>42000</v>
      </c>
    </row>
    <row r="33" spans="1:24">
      <c r="A33" s="53"/>
      <c r="B33" s="46" t="s">
        <v>105</v>
      </c>
      <c r="C33" s="50">
        <v>415999</v>
      </c>
      <c r="D33" s="54">
        <v>1500</v>
      </c>
      <c r="E33" s="55">
        <v>0</v>
      </c>
      <c r="F33" s="55">
        <v>300</v>
      </c>
      <c r="V33" s="38">
        <f t="shared" si="1"/>
        <v>0</v>
      </c>
      <c r="W33" s="55">
        <v>300</v>
      </c>
      <c r="X33" s="37">
        <f t="shared" si="2"/>
        <v>300</v>
      </c>
    </row>
    <row r="34" spans="1:24">
      <c r="A34" s="43"/>
      <c r="B34" s="64" t="s">
        <v>32</v>
      </c>
      <c r="C34" s="65"/>
      <c r="D34" s="57">
        <f>SUM(D32:D33)</f>
        <v>81500</v>
      </c>
      <c r="E34" s="57">
        <f>SUM(E32:E33)</f>
        <v>4000</v>
      </c>
      <c r="F34" s="57">
        <f>SUM(F32:F33)</f>
        <v>42300</v>
      </c>
      <c r="V34" s="38">
        <f t="shared" si="1"/>
        <v>0</v>
      </c>
      <c r="W34" s="57">
        <f>SUM(W32:W33)</f>
        <v>38300</v>
      </c>
      <c r="X34" s="37">
        <f>SUM(V32:W33)</f>
        <v>42300</v>
      </c>
    </row>
    <row r="35" spans="1:24">
      <c r="A35" s="66"/>
      <c r="B35" s="67"/>
      <c r="C35" s="68"/>
      <c r="D35" s="69"/>
      <c r="E35" s="69"/>
      <c r="F35" s="69"/>
      <c r="V35" s="38">
        <f t="shared" si="1"/>
        <v>0</v>
      </c>
      <c r="W35" s="69"/>
      <c r="X35" s="37">
        <f t="shared" si="2"/>
        <v>0</v>
      </c>
    </row>
    <row r="36" spans="1:24">
      <c r="A36" s="70" t="s">
        <v>307</v>
      </c>
      <c r="B36" s="71"/>
      <c r="C36" s="44"/>
      <c r="D36" s="72">
        <v>0</v>
      </c>
      <c r="E36" s="59">
        <v>0</v>
      </c>
      <c r="F36" s="59">
        <v>0</v>
      </c>
      <c r="V36" s="38">
        <f t="shared" si="1"/>
        <v>0</v>
      </c>
      <c r="W36" s="59">
        <v>0</v>
      </c>
      <c r="X36" s="37">
        <f t="shared" si="2"/>
        <v>0</v>
      </c>
    </row>
    <row r="37" spans="1:24">
      <c r="A37" s="49"/>
      <c r="B37" s="56" t="s">
        <v>32</v>
      </c>
      <c r="C37" s="50"/>
      <c r="D37" s="72">
        <f>SUM(D36)</f>
        <v>0</v>
      </c>
      <c r="E37" s="72">
        <f>SUM(E36)</f>
        <v>0</v>
      </c>
      <c r="F37" s="72">
        <f>SUM(F36)</f>
        <v>0</v>
      </c>
      <c r="V37" s="38">
        <f t="shared" si="1"/>
        <v>0</v>
      </c>
      <c r="W37" s="72">
        <f>SUM(W36)</f>
        <v>0</v>
      </c>
      <c r="X37" s="37">
        <f t="shared" si="2"/>
        <v>0</v>
      </c>
    </row>
    <row r="38" spans="1:24">
      <c r="A38" s="49" t="s">
        <v>308</v>
      </c>
      <c r="B38" s="46"/>
      <c r="C38" s="50"/>
      <c r="D38" s="51"/>
      <c r="E38" s="52"/>
      <c r="F38" s="52"/>
      <c r="V38" s="38">
        <f t="shared" si="1"/>
        <v>0</v>
      </c>
      <c r="W38" s="52"/>
      <c r="X38" s="37">
        <f t="shared" si="2"/>
        <v>0</v>
      </c>
    </row>
    <row r="39" spans="1:24">
      <c r="A39" s="49" t="s">
        <v>309</v>
      </c>
      <c r="B39" s="46"/>
      <c r="C39" s="50"/>
      <c r="D39" s="51"/>
      <c r="E39" s="52"/>
      <c r="F39" s="52"/>
      <c r="V39" s="38">
        <f t="shared" si="1"/>
        <v>0</v>
      </c>
      <c r="W39" s="52"/>
      <c r="X39" s="37">
        <f t="shared" si="2"/>
        <v>0</v>
      </c>
    </row>
    <row r="40" spans="1:24">
      <c r="A40" s="53"/>
      <c r="B40" s="46" t="s">
        <v>310</v>
      </c>
      <c r="C40" s="50">
        <v>421001</v>
      </c>
      <c r="D40" s="54">
        <v>350000</v>
      </c>
      <c r="E40" s="55">
        <v>31370.69</v>
      </c>
      <c r="F40" s="55">
        <v>317730.87</v>
      </c>
      <c r="G40" s="60"/>
      <c r="O40" s="37">
        <v>31370.69</v>
      </c>
      <c r="U40" s="60"/>
      <c r="V40" s="38">
        <f t="shared" si="1"/>
        <v>31370.69</v>
      </c>
      <c r="W40" s="55">
        <v>286360.18</v>
      </c>
      <c r="X40" s="37">
        <f t="shared" si="2"/>
        <v>317730.87</v>
      </c>
    </row>
    <row r="41" spans="1:24">
      <c r="A41" s="53"/>
      <c r="B41" s="46" t="s">
        <v>311</v>
      </c>
      <c r="C41" s="50">
        <v>421002</v>
      </c>
      <c r="D41" s="54">
        <v>7600000</v>
      </c>
      <c r="E41" s="55">
        <v>0</v>
      </c>
      <c r="F41" s="55">
        <v>6785303.7300000004</v>
      </c>
      <c r="G41" s="60"/>
      <c r="U41" s="60"/>
      <c r="V41" s="38">
        <f t="shared" si="1"/>
        <v>0</v>
      </c>
      <c r="W41" s="55">
        <v>6785303.7300000004</v>
      </c>
      <c r="X41" s="37">
        <f t="shared" si="2"/>
        <v>6785303.7300000004</v>
      </c>
    </row>
    <row r="42" spans="1:24">
      <c r="A42" s="53"/>
      <c r="B42" s="46" t="s">
        <v>108</v>
      </c>
      <c r="C42" s="50">
        <v>421004</v>
      </c>
      <c r="D42" s="54">
        <v>2700000</v>
      </c>
      <c r="E42" s="55">
        <v>207378.18</v>
      </c>
      <c r="F42" s="55">
        <v>2347233.69</v>
      </c>
      <c r="O42" s="37">
        <v>207378.18</v>
      </c>
      <c r="R42" s="60"/>
      <c r="V42" s="38">
        <f t="shared" si="1"/>
        <v>207378.18</v>
      </c>
      <c r="W42" s="55">
        <v>2139855.5099999998</v>
      </c>
      <c r="X42" s="37">
        <f t="shared" si="2"/>
        <v>2347233.69</v>
      </c>
    </row>
    <row r="43" spans="1:24">
      <c r="A43" s="53"/>
      <c r="B43" s="46" t="s">
        <v>109</v>
      </c>
      <c r="C43" s="50">
        <v>421005</v>
      </c>
      <c r="D43" s="54">
        <v>250000</v>
      </c>
      <c r="E43" s="55">
        <v>20893.919999999998</v>
      </c>
      <c r="F43" s="55">
        <v>91708.44</v>
      </c>
      <c r="O43" s="37">
        <v>20893.919999999998</v>
      </c>
      <c r="T43" s="60"/>
      <c r="V43" s="38">
        <f t="shared" si="1"/>
        <v>20893.919999999998</v>
      </c>
      <c r="W43" s="55">
        <v>70814.52</v>
      </c>
      <c r="X43" s="37">
        <f t="shared" si="2"/>
        <v>91708.44</v>
      </c>
    </row>
    <row r="44" spans="1:24">
      <c r="A44" s="53"/>
      <c r="B44" s="46" t="s">
        <v>110</v>
      </c>
      <c r="C44" s="50">
        <v>421006</v>
      </c>
      <c r="D44" s="54">
        <v>1300000</v>
      </c>
      <c r="E44" s="55">
        <v>109610.51</v>
      </c>
      <c r="F44" s="55">
        <v>1249781.3500000001</v>
      </c>
      <c r="O44" s="37">
        <v>109610.51</v>
      </c>
      <c r="R44" s="60"/>
      <c r="V44" s="38">
        <f t="shared" si="1"/>
        <v>109610.51</v>
      </c>
      <c r="W44" s="55">
        <v>1140170.8400000001</v>
      </c>
      <c r="X44" s="37">
        <f t="shared" si="2"/>
        <v>1249781.3500000001</v>
      </c>
    </row>
    <row r="45" spans="1:24">
      <c r="A45" s="53"/>
      <c r="B45" s="46" t="s">
        <v>111</v>
      </c>
      <c r="C45" s="50">
        <v>421007</v>
      </c>
      <c r="D45" s="54">
        <v>2600000</v>
      </c>
      <c r="E45" s="55">
        <v>267242.40000000002</v>
      </c>
      <c r="F45" s="55">
        <v>3045816.5</v>
      </c>
      <c r="O45" s="37">
        <v>267242.40000000002</v>
      </c>
      <c r="R45" s="60"/>
      <c r="V45" s="38">
        <f t="shared" si="1"/>
        <v>267242.40000000002</v>
      </c>
      <c r="W45" s="55">
        <v>2778574.1</v>
      </c>
      <c r="X45" s="37">
        <f t="shared" si="2"/>
        <v>3045816.5</v>
      </c>
    </row>
    <row r="46" spans="1:24">
      <c r="A46" s="53"/>
      <c r="B46" s="46" t="s">
        <v>312</v>
      </c>
      <c r="C46" s="50">
        <v>421011</v>
      </c>
      <c r="D46" s="54">
        <v>500</v>
      </c>
      <c r="E46" s="55">
        <v>0</v>
      </c>
      <c r="F46" s="55">
        <v>0</v>
      </c>
      <c r="V46" s="38">
        <f t="shared" si="1"/>
        <v>0</v>
      </c>
      <c r="W46" s="55">
        <v>0</v>
      </c>
    </row>
    <row r="47" spans="1:24">
      <c r="A47" s="53"/>
      <c r="B47" s="46" t="s">
        <v>112</v>
      </c>
      <c r="C47" s="50">
        <v>421012</v>
      </c>
      <c r="D47" s="54">
        <v>100000</v>
      </c>
      <c r="E47" s="55">
        <v>0</v>
      </c>
      <c r="F47" s="55">
        <v>3188009.82</v>
      </c>
      <c r="V47" s="38">
        <f t="shared" si="1"/>
        <v>0</v>
      </c>
      <c r="W47" s="55">
        <v>3188009.82</v>
      </c>
      <c r="X47" s="37">
        <f t="shared" si="2"/>
        <v>3188009.82</v>
      </c>
    </row>
    <row r="48" spans="1:24">
      <c r="A48" s="53"/>
      <c r="B48" s="46" t="s">
        <v>313</v>
      </c>
      <c r="C48" s="50">
        <v>421013</v>
      </c>
      <c r="D48" s="54">
        <v>70000</v>
      </c>
      <c r="E48" s="55">
        <v>0</v>
      </c>
      <c r="F48" s="55">
        <v>43011.64</v>
      </c>
      <c r="V48" s="38">
        <f t="shared" si="1"/>
        <v>0</v>
      </c>
      <c r="W48" s="55">
        <v>43011.64</v>
      </c>
      <c r="X48" s="37">
        <f t="shared" si="2"/>
        <v>43011.64</v>
      </c>
    </row>
    <row r="49" spans="1:24">
      <c r="A49" s="53"/>
      <c r="B49" s="46" t="s">
        <v>114</v>
      </c>
      <c r="C49" s="50">
        <v>421014</v>
      </c>
      <c r="D49" s="54">
        <v>1000</v>
      </c>
      <c r="E49" s="55">
        <v>0</v>
      </c>
      <c r="F49" s="55">
        <v>3103.64</v>
      </c>
      <c r="V49" s="38">
        <f t="shared" si="1"/>
        <v>0</v>
      </c>
      <c r="W49" s="55">
        <v>3103.64</v>
      </c>
      <c r="X49" s="37">
        <f t="shared" si="2"/>
        <v>3103.64</v>
      </c>
    </row>
    <row r="50" spans="1:24">
      <c r="A50" s="53"/>
      <c r="B50" s="46" t="s">
        <v>314</v>
      </c>
      <c r="C50" s="50">
        <v>421015</v>
      </c>
      <c r="D50" s="54">
        <v>600000</v>
      </c>
      <c r="E50" s="73">
        <v>23546</v>
      </c>
      <c r="F50" s="73">
        <v>635765</v>
      </c>
      <c r="O50" s="37">
        <v>23546</v>
      </c>
      <c r="T50" s="60"/>
      <c r="V50" s="38">
        <f t="shared" si="1"/>
        <v>23546</v>
      </c>
      <c r="W50" s="73">
        <v>612219</v>
      </c>
      <c r="X50" s="37">
        <f t="shared" si="2"/>
        <v>635765</v>
      </c>
    </row>
    <row r="51" spans="1:24">
      <c r="A51" s="53"/>
      <c r="B51" s="46" t="s">
        <v>116</v>
      </c>
      <c r="C51" s="50"/>
      <c r="D51" s="54">
        <v>500</v>
      </c>
      <c r="E51" s="73">
        <v>0</v>
      </c>
      <c r="F51" s="73">
        <v>510</v>
      </c>
      <c r="G51" s="60"/>
      <c r="V51" s="38">
        <f t="shared" si="1"/>
        <v>0</v>
      </c>
      <c r="W51" s="73">
        <v>510</v>
      </c>
      <c r="X51" s="37">
        <f t="shared" si="2"/>
        <v>510</v>
      </c>
    </row>
    <row r="52" spans="1:24">
      <c r="A52" s="53"/>
      <c r="B52" s="46" t="s">
        <v>315</v>
      </c>
      <c r="C52" s="50">
        <v>421999</v>
      </c>
      <c r="D52" s="74">
        <v>500</v>
      </c>
      <c r="E52" s="75">
        <v>0</v>
      </c>
      <c r="F52" s="75">
        <v>0</v>
      </c>
      <c r="V52" s="38">
        <f t="shared" si="1"/>
        <v>0</v>
      </c>
      <c r="W52" s="75">
        <v>0</v>
      </c>
      <c r="X52" s="37">
        <f t="shared" si="2"/>
        <v>0</v>
      </c>
    </row>
    <row r="53" spans="1:24">
      <c r="A53" s="53"/>
      <c r="B53" s="56" t="s">
        <v>32</v>
      </c>
      <c r="C53" s="50"/>
      <c r="D53" s="57">
        <f>SUM(D40:D52)</f>
        <v>15572500</v>
      </c>
      <c r="E53" s="57">
        <f>SUM(E40:E52)</f>
        <v>660041.69999999995</v>
      </c>
      <c r="F53" s="57">
        <f>SUM(F40:F52)</f>
        <v>17707974.68</v>
      </c>
      <c r="V53" s="38">
        <f t="shared" si="1"/>
        <v>0</v>
      </c>
      <c r="W53" s="57">
        <f>SUM(W40:W52)</f>
        <v>17047932.98</v>
      </c>
      <c r="X53" s="37">
        <f>SUM(X40:X52)</f>
        <v>17707974.68</v>
      </c>
    </row>
    <row r="54" spans="1:24">
      <c r="A54" s="49" t="s">
        <v>316</v>
      </c>
      <c r="B54" s="46"/>
      <c r="C54" s="50"/>
      <c r="D54" s="54"/>
      <c r="E54" s="55"/>
      <c r="F54" s="55"/>
      <c r="V54" s="38">
        <f t="shared" si="1"/>
        <v>0</v>
      </c>
      <c r="W54" s="55"/>
      <c r="X54" s="37">
        <f t="shared" si="2"/>
        <v>0</v>
      </c>
    </row>
    <row r="55" spans="1:24">
      <c r="A55" s="49" t="s">
        <v>317</v>
      </c>
      <c r="B55" s="46"/>
      <c r="C55" s="50">
        <v>431002</v>
      </c>
      <c r="D55" s="51"/>
      <c r="E55" s="52"/>
      <c r="F55" s="52"/>
      <c r="V55" s="38">
        <f t="shared" si="1"/>
        <v>0</v>
      </c>
      <c r="W55" s="52"/>
      <c r="X55" s="37">
        <f t="shared" si="2"/>
        <v>0</v>
      </c>
    </row>
    <row r="56" spans="1:24">
      <c r="A56" s="53"/>
      <c r="B56" s="46" t="s">
        <v>318</v>
      </c>
      <c r="C56" s="50"/>
      <c r="D56" s="54">
        <v>24400000</v>
      </c>
      <c r="E56" s="55">
        <v>0</v>
      </c>
      <c r="F56" s="55">
        <v>4449676</v>
      </c>
      <c r="V56" s="38">
        <f t="shared" si="1"/>
        <v>0</v>
      </c>
      <c r="W56" s="55">
        <v>4449676</v>
      </c>
      <c r="X56" s="37">
        <f t="shared" si="2"/>
        <v>4449676</v>
      </c>
    </row>
    <row r="57" spans="1:24">
      <c r="A57" s="53"/>
      <c r="B57" s="46" t="s">
        <v>319</v>
      </c>
      <c r="C57" s="50"/>
      <c r="D57" s="54"/>
      <c r="E57" s="55"/>
      <c r="F57" s="55"/>
      <c r="V57" s="38">
        <f t="shared" si="1"/>
        <v>0</v>
      </c>
      <c r="W57" s="55"/>
      <c r="X57" s="37">
        <f t="shared" si="2"/>
        <v>0</v>
      </c>
    </row>
    <row r="58" spans="1:24">
      <c r="A58" s="53"/>
      <c r="B58" s="46" t="s">
        <v>320</v>
      </c>
      <c r="C58" s="50"/>
      <c r="D58" s="54"/>
      <c r="E58" s="55">
        <v>0</v>
      </c>
      <c r="F58" s="55">
        <v>9740800</v>
      </c>
      <c r="V58" s="38">
        <f t="shared" si="1"/>
        <v>0</v>
      </c>
      <c r="W58" s="55">
        <v>9740800</v>
      </c>
      <c r="X58" s="37">
        <f t="shared" si="2"/>
        <v>9740800</v>
      </c>
    </row>
    <row r="59" spans="1:24">
      <c r="A59" s="53"/>
      <c r="B59" s="46" t="s">
        <v>321</v>
      </c>
      <c r="C59" s="50"/>
      <c r="D59" s="54"/>
      <c r="E59" s="55"/>
      <c r="F59" s="55"/>
      <c r="V59" s="38">
        <f t="shared" si="1"/>
        <v>0</v>
      </c>
      <c r="W59" s="55"/>
      <c r="X59" s="37">
        <f t="shared" si="2"/>
        <v>0</v>
      </c>
    </row>
    <row r="60" spans="1:24">
      <c r="A60" s="53"/>
      <c r="B60" s="46" t="s">
        <v>322</v>
      </c>
      <c r="C60" s="50"/>
      <c r="D60" s="54"/>
      <c r="E60" s="55">
        <v>0</v>
      </c>
      <c r="F60" s="55">
        <v>2572800</v>
      </c>
      <c r="V60" s="38">
        <f t="shared" si="1"/>
        <v>0</v>
      </c>
      <c r="W60" s="55">
        <v>2572800</v>
      </c>
      <c r="X60" s="37">
        <f t="shared" si="2"/>
        <v>2572800</v>
      </c>
    </row>
    <row r="61" spans="1:24">
      <c r="A61" s="53"/>
      <c r="B61" s="46" t="s">
        <v>323</v>
      </c>
      <c r="C61" s="50"/>
      <c r="D61" s="54"/>
      <c r="E61" s="55">
        <v>0</v>
      </c>
      <c r="F61" s="55">
        <v>24000</v>
      </c>
      <c r="V61" s="38">
        <f t="shared" si="1"/>
        <v>0</v>
      </c>
      <c r="W61" s="55">
        <v>24000</v>
      </c>
      <c r="X61" s="37">
        <f t="shared" si="2"/>
        <v>24000</v>
      </c>
    </row>
    <row r="62" spans="1:24">
      <c r="A62" s="53"/>
      <c r="B62" s="46" t="s">
        <v>324</v>
      </c>
      <c r="C62" s="50"/>
      <c r="D62" s="54"/>
      <c r="E62" s="55"/>
      <c r="F62" s="55"/>
      <c r="V62" s="38">
        <f t="shared" si="1"/>
        <v>0</v>
      </c>
      <c r="W62" s="55"/>
      <c r="X62" s="37">
        <f t="shared" si="2"/>
        <v>0</v>
      </c>
    </row>
    <row r="63" spans="1:24">
      <c r="A63" s="53"/>
      <c r="B63" s="46" t="s">
        <v>325</v>
      </c>
      <c r="C63" s="50"/>
      <c r="D63" s="54"/>
      <c r="E63" s="55">
        <v>0</v>
      </c>
      <c r="F63" s="55">
        <v>45900</v>
      </c>
      <c r="V63" s="38">
        <f t="shared" si="1"/>
        <v>0</v>
      </c>
      <c r="W63" s="55">
        <v>45900</v>
      </c>
      <c r="X63" s="37">
        <f t="shared" si="2"/>
        <v>45900</v>
      </c>
    </row>
    <row r="64" spans="1:24">
      <c r="A64" s="53"/>
      <c r="B64" s="46" t="s">
        <v>326</v>
      </c>
      <c r="C64" s="50"/>
      <c r="D64" s="54"/>
      <c r="E64" s="55">
        <v>0</v>
      </c>
      <c r="F64" s="55">
        <v>51738</v>
      </c>
      <c r="V64" s="38">
        <f t="shared" si="1"/>
        <v>0</v>
      </c>
      <c r="W64" s="55">
        <v>51738</v>
      </c>
      <c r="X64" s="37">
        <f t="shared" si="2"/>
        <v>51738</v>
      </c>
    </row>
    <row r="65" spans="1:24">
      <c r="A65" s="53"/>
      <c r="B65" s="46" t="s">
        <v>327</v>
      </c>
      <c r="C65" s="50"/>
      <c r="D65" s="54"/>
      <c r="E65" s="55"/>
      <c r="F65" s="55"/>
      <c r="V65" s="38">
        <f t="shared" si="1"/>
        <v>0</v>
      </c>
      <c r="W65" s="55"/>
      <c r="X65" s="37">
        <f t="shared" si="2"/>
        <v>0</v>
      </c>
    </row>
    <row r="66" spans="1:24">
      <c r="A66" s="53"/>
      <c r="B66" s="46" t="s">
        <v>328</v>
      </c>
      <c r="C66" s="50"/>
      <c r="D66" s="54"/>
      <c r="E66" s="55">
        <v>0</v>
      </c>
      <c r="F66" s="55">
        <v>132300</v>
      </c>
      <c r="V66" s="38">
        <f t="shared" si="1"/>
        <v>0</v>
      </c>
      <c r="W66" s="55">
        <v>132300</v>
      </c>
      <c r="X66" s="37">
        <f t="shared" si="2"/>
        <v>132300</v>
      </c>
    </row>
    <row r="67" spans="1:24">
      <c r="A67" s="53"/>
      <c r="B67" s="46" t="s">
        <v>329</v>
      </c>
      <c r="C67" s="50"/>
      <c r="D67" s="54"/>
      <c r="E67" s="55"/>
      <c r="F67" s="55"/>
      <c r="V67" s="38">
        <f t="shared" si="1"/>
        <v>0</v>
      </c>
      <c r="W67" s="55"/>
    </row>
    <row r="68" spans="1:24">
      <c r="A68" s="43"/>
      <c r="B68" s="76" t="s">
        <v>330</v>
      </c>
      <c r="C68" s="65"/>
      <c r="D68" s="74"/>
      <c r="E68" s="75">
        <v>0</v>
      </c>
      <c r="F68" s="75">
        <v>422191</v>
      </c>
      <c r="V68" s="38">
        <f t="shared" si="1"/>
        <v>0</v>
      </c>
      <c r="W68" s="75">
        <v>422191</v>
      </c>
      <c r="X68" s="37">
        <f t="shared" si="2"/>
        <v>422191</v>
      </c>
    </row>
    <row r="69" spans="1:24">
      <c r="A69" s="66"/>
      <c r="B69" s="66"/>
      <c r="C69" s="68"/>
      <c r="D69" s="77"/>
      <c r="E69" s="78"/>
      <c r="F69" s="78"/>
      <c r="W69" s="78"/>
    </row>
    <row r="70" spans="1:24">
      <c r="A70" s="41"/>
      <c r="B70" s="71" t="s">
        <v>331</v>
      </c>
      <c r="C70" s="44"/>
      <c r="D70" s="79"/>
      <c r="E70" s="80"/>
      <c r="F70" s="80"/>
      <c r="V70" s="38">
        <f t="shared" si="1"/>
        <v>0</v>
      </c>
      <c r="W70" s="80"/>
    </row>
    <row r="71" spans="1:24">
      <c r="A71" s="53"/>
      <c r="B71" s="46" t="s">
        <v>332</v>
      </c>
      <c r="C71" s="50"/>
      <c r="D71" s="54"/>
      <c r="E71" s="55"/>
      <c r="F71" s="55"/>
      <c r="V71" s="38">
        <f t="shared" si="1"/>
        <v>0</v>
      </c>
      <c r="W71" s="55"/>
    </row>
    <row r="72" spans="1:24">
      <c r="A72" s="53"/>
      <c r="B72" s="46" t="s">
        <v>333</v>
      </c>
      <c r="C72" s="50"/>
      <c r="D72" s="54"/>
      <c r="E72" s="55">
        <v>0</v>
      </c>
      <c r="F72" s="55">
        <v>777500</v>
      </c>
      <c r="V72" s="38">
        <f t="shared" si="1"/>
        <v>0</v>
      </c>
      <c r="W72" s="55">
        <v>777500</v>
      </c>
      <c r="X72" s="37">
        <f t="shared" si="2"/>
        <v>777500</v>
      </c>
    </row>
    <row r="73" spans="1:24">
      <c r="A73" s="53"/>
      <c r="B73" s="46" t="s">
        <v>334</v>
      </c>
      <c r="C73" s="50"/>
      <c r="D73" s="54"/>
      <c r="E73" s="55"/>
      <c r="F73" s="55"/>
      <c r="V73" s="38">
        <f t="shared" si="1"/>
        <v>0</v>
      </c>
      <c r="W73" s="55"/>
      <c r="X73" s="37">
        <f t="shared" si="2"/>
        <v>0</v>
      </c>
    </row>
    <row r="74" spans="1:24">
      <c r="A74" s="53"/>
      <c r="B74" s="46" t="s">
        <v>335</v>
      </c>
      <c r="C74" s="50"/>
      <c r="D74" s="54"/>
      <c r="E74" s="55">
        <v>0</v>
      </c>
      <c r="F74" s="55">
        <v>1623000</v>
      </c>
      <c r="V74" s="38">
        <f t="shared" si="1"/>
        <v>0</v>
      </c>
      <c r="W74" s="55">
        <v>1623000</v>
      </c>
      <c r="X74" s="37">
        <f t="shared" si="2"/>
        <v>1623000</v>
      </c>
    </row>
    <row r="75" spans="1:24">
      <c r="A75" s="53"/>
      <c r="B75" s="46" t="s">
        <v>336</v>
      </c>
      <c r="C75" s="50"/>
      <c r="D75" s="54"/>
      <c r="E75" s="55"/>
      <c r="F75" s="55"/>
      <c r="V75" s="38">
        <f t="shared" ref="V75:V86" si="3">SUM(G75:U75)</f>
        <v>0</v>
      </c>
      <c r="W75" s="55"/>
      <c r="X75" s="37">
        <f t="shared" si="2"/>
        <v>0</v>
      </c>
    </row>
    <row r="76" spans="1:24">
      <c r="A76" s="53"/>
      <c r="B76" s="46" t="s">
        <v>337</v>
      </c>
      <c r="C76" s="50"/>
      <c r="D76" s="54"/>
      <c r="E76" s="55">
        <v>0</v>
      </c>
      <c r="F76" s="55">
        <v>39000</v>
      </c>
      <c r="V76" s="38">
        <f t="shared" si="3"/>
        <v>0</v>
      </c>
      <c r="W76" s="55">
        <v>39000</v>
      </c>
      <c r="X76" s="37">
        <f t="shared" si="2"/>
        <v>39000</v>
      </c>
    </row>
    <row r="77" spans="1:24">
      <c r="A77" s="53"/>
      <c r="B77" s="46" t="s">
        <v>338</v>
      </c>
      <c r="C77" s="50"/>
      <c r="D77" s="54"/>
      <c r="E77" s="55"/>
      <c r="F77" s="55"/>
      <c r="V77" s="38">
        <f t="shared" si="3"/>
        <v>0</v>
      </c>
      <c r="W77" s="55"/>
      <c r="X77" s="37">
        <f t="shared" si="2"/>
        <v>0</v>
      </c>
    </row>
    <row r="78" spans="1:24">
      <c r="A78" s="53"/>
      <c r="B78" s="46" t="s">
        <v>339</v>
      </c>
      <c r="C78" s="50"/>
      <c r="D78" s="54"/>
      <c r="E78" s="55"/>
      <c r="F78" s="55"/>
      <c r="V78" s="38">
        <f t="shared" si="3"/>
        <v>0</v>
      </c>
      <c r="W78" s="55"/>
      <c r="X78" s="37">
        <f t="shared" si="2"/>
        <v>0</v>
      </c>
    </row>
    <row r="79" spans="1:24">
      <c r="A79" s="53"/>
      <c r="B79" s="46" t="s">
        <v>340</v>
      </c>
      <c r="C79" s="50"/>
      <c r="D79" s="54"/>
      <c r="E79" s="55"/>
      <c r="F79" s="55">
        <v>1182000</v>
      </c>
      <c r="V79" s="38">
        <f t="shared" si="3"/>
        <v>0</v>
      </c>
      <c r="W79" s="55">
        <v>1182000</v>
      </c>
      <c r="X79" s="37">
        <f t="shared" si="2"/>
        <v>1182000</v>
      </c>
    </row>
    <row r="80" spans="1:24">
      <c r="A80" s="53"/>
      <c r="B80" s="46" t="s">
        <v>341</v>
      </c>
      <c r="C80" s="50"/>
      <c r="D80" s="54"/>
      <c r="E80" s="55"/>
      <c r="F80" s="55"/>
      <c r="V80" s="38">
        <f t="shared" si="3"/>
        <v>0</v>
      </c>
      <c r="W80" s="55"/>
      <c r="X80" s="37">
        <f t="shared" si="2"/>
        <v>0</v>
      </c>
    </row>
    <row r="81" spans="1:25">
      <c r="A81" s="53"/>
      <c r="B81" s="46" t="s">
        <v>342</v>
      </c>
      <c r="C81" s="50"/>
      <c r="D81" s="54"/>
      <c r="E81" s="55">
        <v>0</v>
      </c>
      <c r="F81" s="55">
        <v>40000</v>
      </c>
      <c r="V81" s="38">
        <f t="shared" si="3"/>
        <v>0</v>
      </c>
      <c r="W81" s="55">
        <v>40000</v>
      </c>
      <c r="X81" s="37">
        <f t="shared" si="2"/>
        <v>40000</v>
      </c>
    </row>
    <row r="82" spans="1:25">
      <c r="A82" s="53"/>
      <c r="B82" s="46" t="s">
        <v>343</v>
      </c>
      <c r="C82" s="50"/>
      <c r="D82" s="54"/>
      <c r="E82" s="55"/>
      <c r="F82" s="55"/>
      <c r="V82" s="38">
        <f t="shared" si="3"/>
        <v>0</v>
      </c>
      <c r="W82" s="55"/>
      <c r="X82" s="37">
        <f t="shared" si="2"/>
        <v>0</v>
      </c>
    </row>
    <row r="83" spans="1:25">
      <c r="A83" s="53"/>
      <c r="B83" s="46" t="s">
        <v>344</v>
      </c>
      <c r="C83" s="50"/>
      <c r="D83" s="54"/>
      <c r="E83" s="55">
        <v>0</v>
      </c>
      <c r="F83" s="55">
        <v>69320</v>
      </c>
      <c r="V83" s="38">
        <f t="shared" si="3"/>
        <v>0</v>
      </c>
      <c r="W83" s="55">
        <v>69320</v>
      </c>
      <c r="X83" s="37">
        <f t="shared" si="2"/>
        <v>69320</v>
      </c>
    </row>
    <row r="84" spans="1:25">
      <c r="A84" s="53"/>
      <c r="B84" s="46"/>
      <c r="C84" s="50"/>
      <c r="D84" s="54"/>
      <c r="E84" s="55"/>
      <c r="F84" s="55"/>
      <c r="V84" s="38">
        <f t="shared" si="3"/>
        <v>0</v>
      </c>
      <c r="W84" s="55"/>
      <c r="X84" s="37">
        <f t="shared" si="2"/>
        <v>0</v>
      </c>
    </row>
    <row r="85" spans="1:25">
      <c r="A85" s="53"/>
      <c r="B85" s="46"/>
      <c r="C85" s="50"/>
      <c r="D85" s="54"/>
      <c r="E85" s="55"/>
      <c r="F85" s="55"/>
      <c r="V85" s="38">
        <f t="shared" si="3"/>
        <v>0</v>
      </c>
      <c r="W85" s="55"/>
      <c r="X85" s="37">
        <f t="shared" si="2"/>
        <v>0</v>
      </c>
    </row>
    <row r="86" spans="1:25">
      <c r="A86" s="53"/>
      <c r="B86" s="56" t="s">
        <v>32</v>
      </c>
      <c r="C86" s="50"/>
      <c r="D86" s="57">
        <f>SUM(D56:D57)</f>
        <v>24400000</v>
      </c>
      <c r="E86" s="57">
        <f>SUM(E56:E83)</f>
        <v>0</v>
      </c>
      <c r="F86" s="57">
        <f>SUM(F56:F83)</f>
        <v>21170225</v>
      </c>
      <c r="V86" s="38">
        <f t="shared" si="3"/>
        <v>0</v>
      </c>
      <c r="W86" s="57">
        <f>SUM(W56:W83)</f>
        <v>21170225</v>
      </c>
      <c r="X86" s="37">
        <f>SUM(X56:X85)</f>
        <v>21170225</v>
      </c>
    </row>
    <row r="87" spans="1:25" ht="27" customHeight="1">
      <c r="A87" s="81"/>
      <c r="B87" s="82" t="s">
        <v>345</v>
      </c>
      <c r="C87" s="83"/>
      <c r="D87" s="84">
        <f>SUM(D13,D23:D24,D27,D34,D53,D86)</f>
        <v>40400000</v>
      </c>
      <c r="E87" s="84">
        <f>SUM(E13,E23,E27,E30,E34,E37,E53,E86)</f>
        <v>683361.24</v>
      </c>
      <c r="F87" s="84">
        <f>SUM(F13,F23,F27,F30,F34,F37,F53,F86)</f>
        <v>39236640.739999995</v>
      </c>
      <c r="V87" s="38">
        <f>SUM(V9:V85)</f>
        <v>683361.24</v>
      </c>
      <c r="W87" s="84">
        <f>SUM(W13,W23,W27,W30,W34,W37,W53,W86)</f>
        <v>38553279.5</v>
      </c>
      <c r="X87" s="37">
        <f t="shared" si="2"/>
        <v>39236640.740000002</v>
      </c>
      <c r="Y87" s="37">
        <f>SUM(V87+W87)</f>
        <v>39236640.740000002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F7" sqref="F7"/>
    </sheetView>
  </sheetViews>
  <sheetFormatPr defaultRowHeight="21"/>
  <cols>
    <col min="1" max="1" width="11" style="88" customWidth="1"/>
    <col min="2" max="2" width="14.5" style="88" customWidth="1"/>
    <col min="3" max="3" width="14.375" style="88" customWidth="1"/>
    <col min="4" max="4" width="16.25" style="88" customWidth="1"/>
    <col min="5" max="5" width="29" style="88" customWidth="1"/>
    <col min="6" max="6" width="39.125" style="88" customWidth="1"/>
    <col min="7" max="7" width="9.5" style="88" customWidth="1"/>
    <col min="8" max="16384" width="9" style="88"/>
  </cols>
  <sheetData>
    <row r="1" spans="1:7">
      <c r="A1" s="197" t="s">
        <v>0</v>
      </c>
      <c r="B1" s="197"/>
      <c r="C1" s="197"/>
      <c r="D1" s="197"/>
      <c r="E1" s="197"/>
      <c r="F1" s="197"/>
      <c r="G1" s="197"/>
    </row>
    <row r="2" spans="1:7">
      <c r="A2" s="197" t="s">
        <v>291</v>
      </c>
      <c r="B2" s="197"/>
      <c r="C2" s="197"/>
      <c r="D2" s="197"/>
      <c r="E2" s="197"/>
      <c r="F2" s="197"/>
      <c r="G2" s="197"/>
    </row>
    <row r="3" spans="1:7">
      <c r="A3" s="197" t="s">
        <v>375</v>
      </c>
      <c r="B3" s="197"/>
      <c r="C3" s="197"/>
      <c r="D3" s="197"/>
      <c r="E3" s="197"/>
      <c r="F3" s="197"/>
      <c r="G3" s="197"/>
    </row>
    <row r="4" spans="1:7">
      <c r="A4" s="198" t="s">
        <v>346</v>
      </c>
      <c r="B4" s="198"/>
      <c r="C4" s="198"/>
      <c r="D4" s="198"/>
      <c r="E4" s="198"/>
      <c r="F4" s="198"/>
      <c r="G4" s="198"/>
    </row>
    <row r="5" spans="1:7">
      <c r="A5" s="89" t="s">
        <v>347</v>
      </c>
      <c r="B5" s="89" t="s">
        <v>348</v>
      </c>
      <c r="C5" s="89" t="s">
        <v>349</v>
      </c>
      <c r="D5" s="89" t="s">
        <v>350</v>
      </c>
      <c r="E5" s="89" t="s">
        <v>351</v>
      </c>
      <c r="F5" s="89" t="s">
        <v>352</v>
      </c>
      <c r="G5" s="89" t="s">
        <v>7</v>
      </c>
    </row>
    <row r="6" spans="1:7">
      <c r="A6" s="90" t="s">
        <v>353</v>
      </c>
      <c r="B6" s="90" t="s">
        <v>354</v>
      </c>
      <c r="C6" s="90" t="s">
        <v>355</v>
      </c>
      <c r="D6" s="90" t="s">
        <v>57</v>
      </c>
      <c r="E6" s="90" t="s">
        <v>356</v>
      </c>
      <c r="F6" s="90" t="s">
        <v>357</v>
      </c>
      <c r="G6" s="91">
        <v>110444</v>
      </c>
    </row>
    <row r="7" spans="1:7">
      <c r="A7" s="92"/>
      <c r="B7" s="92"/>
      <c r="C7" s="92"/>
      <c r="D7" s="92"/>
      <c r="E7" s="92" t="s">
        <v>358</v>
      </c>
      <c r="F7" s="92" t="s">
        <v>359</v>
      </c>
      <c r="G7" s="93"/>
    </row>
    <row r="8" spans="1:7">
      <c r="A8" s="92" t="s">
        <v>353</v>
      </c>
      <c r="B8" s="92" t="s">
        <v>354</v>
      </c>
      <c r="C8" s="92" t="s">
        <v>360</v>
      </c>
      <c r="D8" s="92" t="s">
        <v>57</v>
      </c>
      <c r="E8" s="92" t="s">
        <v>356</v>
      </c>
      <c r="F8" s="92" t="s">
        <v>357</v>
      </c>
      <c r="G8" s="93">
        <v>72326</v>
      </c>
    </row>
    <row r="9" spans="1:7">
      <c r="A9" s="92"/>
      <c r="B9" s="92"/>
      <c r="C9" s="92"/>
      <c r="D9" s="92"/>
      <c r="E9" s="92" t="s">
        <v>358</v>
      </c>
      <c r="F9" s="92" t="s">
        <v>359</v>
      </c>
      <c r="G9" s="93"/>
    </row>
    <row r="10" spans="1:7">
      <c r="A10" s="92" t="s">
        <v>353</v>
      </c>
      <c r="B10" s="92" t="s">
        <v>361</v>
      </c>
      <c r="C10" s="92" t="s">
        <v>362</v>
      </c>
      <c r="D10" s="92" t="s">
        <v>57</v>
      </c>
      <c r="E10" s="92" t="s">
        <v>356</v>
      </c>
      <c r="F10" s="92" t="s">
        <v>357</v>
      </c>
      <c r="G10" s="93">
        <v>49501</v>
      </c>
    </row>
    <row r="11" spans="1:7">
      <c r="A11" s="92"/>
      <c r="B11" s="92"/>
      <c r="C11" s="92" t="s">
        <v>361</v>
      </c>
      <c r="D11" s="92"/>
      <c r="E11" s="92" t="s">
        <v>358</v>
      </c>
      <c r="F11" s="92" t="s">
        <v>363</v>
      </c>
      <c r="G11" s="93"/>
    </row>
    <row r="12" spans="1:7">
      <c r="A12" s="92" t="s">
        <v>353</v>
      </c>
      <c r="B12" s="92" t="s">
        <v>364</v>
      </c>
      <c r="C12" s="92" t="s">
        <v>365</v>
      </c>
      <c r="D12" s="92" t="s">
        <v>71</v>
      </c>
      <c r="E12" s="92" t="s">
        <v>366</v>
      </c>
      <c r="F12" s="92" t="s">
        <v>367</v>
      </c>
      <c r="G12" s="93">
        <v>10000</v>
      </c>
    </row>
    <row r="13" spans="1:7">
      <c r="A13" s="92"/>
      <c r="B13" s="92" t="s">
        <v>368</v>
      </c>
      <c r="C13" s="92" t="s">
        <v>369</v>
      </c>
      <c r="D13" s="92"/>
      <c r="E13" s="92"/>
      <c r="F13" s="92" t="s">
        <v>370</v>
      </c>
      <c r="G13" s="93"/>
    </row>
    <row r="14" spans="1:7">
      <c r="A14" s="92"/>
      <c r="B14" s="92"/>
      <c r="C14" s="92" t="s">
        <v>371</v>
      </c>
      <c r="D14" s="92"/>
      <c r="E14" s="92"/>
      <c r="F14" s="92"/>
      <c r="G14" s="93"/>
    </row>
    <row r="15" spans="1:7">
      <c r="A15" s="199" t="s">
        <v>32</v>
      </c>
      <c r="B15" s="200"/>
      <c r="C15" s="200"/>
      <c r="D15" s="200"/>
      <c r="E15" s="200"/>
      <c r="F15" s="201"/>
      <c r="G15" s="94">
        <f>SUM(G5:G14)</f>
        <v>242271</v>
      </c>
    </row>
  </sheetData>
  <mergeCells count="5">
    <mergeCell ref="A1:G1"/>
    <mergeCell ref="A2:G2"/>
    <mergeCell ref="A3:G3"/>
    <mergeCell ref="A4:G4"/>
    <mergeCell ref="A15:F15"/>
  </mergeCells>
  <pageMargins left="0.31496062992125984" right="0.1574803149606299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81"/>
  <sheetViews>
    <sheetView showGridLines="0" topLeftCell="I1" zoomScale="150" zoomScaleNormal="150" workbookViewId="0">
      <pane ySplit="2" topLeftCell="A39" activePane="bottomLeft" state="frozen"/>
      <selection pane="bottomLeft" activeCell="Q52" sqref="Q52"/>
    </sheetView>
  </sheetViews>
  <sheetFormatPr defaultRowHeight="10.5"/>
  <cols>
    <col min="1" max="1" width="11.25" style="97" customWidth="1"/>
    <col min="2" max="2" width="1.125" style="97" customWidth="1"/>
    <col min="3" max="3" width="17.125" style="97" customWidth="1"/>
    <col min="4" max="4" width="7.375" style="105" customWidth="1"/>
    <col min="5" max="5" width="7" style="97" customWidth="1"/>
    <col min="6" max="6" width="2.75" style="97" customWidth="1"/>
    <col min="7" max="8" width="9.125" style="118" customWidth="1"/>
    <col min="9" max="9" width="7.75" style="118" customWidth="1"/>
    <col min="10" max="10" width="8.875" style="118" customWidth="1"/>
    <col min="11" max="11" width="7.25" style="118" customWidth="1"/>
    <col min="12" max="13" width="8.875" style="118" customWidth="1"/>
    <col min="14" max="14" width="7.875" style="118" customWidth="1"/>
    <col min="15" max="15" width="6.875" style="118" customWidth="1"/>
    <col min="16" max="16" width="7.625" style="118" customWidth="1"/>
    <col min="17" max="17" width="7.875" style="118" customWidth="1"/>
    <col min="18" max="18" width="7.25" style="118" customWidth="1"/>
    <col min="19" max="19" width="9.625" style="118" customWidth="1"/>
    <col min="20" max="20" width="10" style="118" customWidth="1"/>
    <col min="21" max="21" width="9.875" style="118" bestFit="1" customWidth="1"/>
    <col min="22" max="16384" width="9" style="97"/>
  </cols>
  <sheetData>
    <row r="1" spans="1:20" ht="9" customHeight="1">
      <c r="A1" s="202"/>
      <c r="B1" s="202"/>
      <c r="C1" s="202"/>
      <c r="D1" s="202"/>
    </row>
    <row r="2" spans="1:20" ht="13.5" customHeight="1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</row>
    <row r="3" spans="1:20" ht="13.5" customHeight="1">
      <c r="A3" s="228" t="s">
        <v>376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</row>
    <row r="4" spans="1:20" ht="3.75" customHeight="1">
      <c r="A4" s="228" t="s">
        <v>377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</row>
    <row r="5" spans="1:20" ht="6.75" customHeight="1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</row>
    <row r="6" spans="1:20">
      <c r="A6" s="98"/>
      <c r="B6" s="98"/>
      <c r="C6" s="98"/>
      <c r="D6" s="106"/>
      <c r="E6" s="98"/>
      <c r="F6" s="98"/>
      <c r="G6" s="203" t="s">
        <v>120</v>
      </c>
      <c r="H6" s="204"/>
      <c r="I6" s="203" t="s">
        <v>121</v>
      </c>
      <c r="J6" s="204"/>
      <c r="K6" s="203" t="s">
        <v>122</v>
      </c>
      <c r="L6" s="203" t="s">
        <v>123</v>
      </c>
      <c r="M6" s="216"/>
      <c r="N6" s="203" t="s">
        <v>124</v>
      </c>
      <c r="O6" s="203" t="s">
        <v>125</v>
      </c>
      <c r="P6" s="204"/>
      <c r="Q6" s="216"/>
      <c r="R6" s="203" t="s">
        <v>126</v>
      </c>
      <c r="S6" s="203" t="s">
        <v>127</v>
      </c>
      <c r="T6" s="207" t="s">
        <v>32</v>
      </c>
    </row>
    <row r="7" spans="1:20" ht="33.75" customHeight="1">
      <c r="A7" s="99"/>
      <c r="B7" s="99"/>
      <c r="C7" s="99"/>
      <c r="D7" s="107"/>
      <c r="E7" s="230" t="s">
        <v>258</v>
      </c>
      <c r="F7" s="231"/>
      <c r="G7" s="205"/>
      <c r="H7" s="206"/>
      <c r="I7" s="205"/>
      <c r="J7" s="206"/>
      <c r="K7" s="214"/>
      <c r="L7" s="205"/>
      <c r="M7" s="217"/>
      <c r="N7" s="214"/>
      <c r="O7" s="205"/>
      <c r="P7" s="206"/>
      <c r="Q7" s="217"/>
      <c r="R7" s="214"/>
      <c r="S7" s="214"/>
      <c r="T7" s="208"/>
    </row>
    <row r="8" spans="1:20">
      <c r="A8" s="99"/>
      <c r="B8" s="99"/>
      <c r="C8" s="99"/>
      <c r="D8" s="107"/>
      <c r="E8" s="230"/>
      <c r="F8" s="231"/>
      <c r="G8" s="210" t="s">
        <v>129</v>
      </c>
      <c r="H8" s="211"/>
      <c r="I8" s="210" t="s">
        <v>130</v>
      </c>
      <c r="J8" s="211"/>
      <c r="K8" s="100" t="s">
        <v>131</v>
      </c>
      <c r="L8" s="210" t="s">
        <v>132</v>
      </c>
      <c r="M8" s="212"/>
      <c r="N8" s="100" t="s">
        <v>133</v>
      </c>
      <c r="O8" s="210" t="s">
        <v>134</v>
      </c>
      <c r="P8" s="211"/>
      <c r="Q8" s="212"/>
      <c r="R8" s="100" t="s">
        <v>135</v>
      </c>
      <c r="S8" s="100" t="s">
        <v>136</v>
      </c>
      <c r="T8" s="208"/>
    </row>
    <row r="9" spans="1:20">
      <c r="A9" s="99"/>
      <c r="B9" s="99"/>
      <c r="C9" s="99"/>
      <c r="D9" s="107"/>
      <c r="E9" s="230"/>
      <c r="F9" s="231"/>
      <c r="G9" s="213" t="s">
        <v>137</v>
      </c>
      <c r="H9" s="213" t="s">
        <v>138</v>
      </c>
      <c r="I9" s="213" t="s">
        <v>139</v>
      </c>
      <c r="J9" s="213" t="s">
        <v>140</v>
      </c>
      <c r="K9" s="213" t="s">
        <v>141</v>
      </c>
      <c r="L9" s="213" t="s">
        <v>142</v>
      </c>
      <c r="M9" s="213" t="s">
        <v>143</v>
      </c>
      <c r="N9" s="213" t="s">
        <v>144</v>
      </c>
      <c r="O9" s="213" t="s">
        <v>145</v>
      </c>
      <c r="P9" s="213" t="s">
        <v>146</v>
      </c>
      <c r="Q9" s="213" t="s">
        <v>147</v>
      </c>
      <c r="R9" s="213" t="s">
        <v>148</v>
      </c>
      <c r="S9" s="213" t="s">
        <v>51</v>
      </c>
      <c r="T9" s="208"/>
    </row>
    <row r="10" spans="1:20">
      <c r="A10" s="99"/>
      <c r="B10" s="99"/>
      <c r="C10" s="99"/>
      <c r="D10" s="107"/>
      <c r="E10" s="99"/>
      <c r="F10" s="99"/>
      <c r="G10" s="208"/>
      <c r="H10" s="215"/>
      <c r="I10" s="208"/>
      <c r="J10" s="215"/>
      <c r="K10" s="208"/>
      <c r="L10" s="208"/>
      <c r="M10" s="208"/>
      <c r="N10" s="208"/>
      <c r="O10" s="208"/>
      <c r="P10" s="208"/>
      <c r="Q10" s="208"/>
      <c r="R10" s="208"/>
      <c r="S10" s="208"/>
      <c r="T10" s="208"/>
    </row>
    <row r="11" spans="1:20" ht="21.75" customHeight="1">
      <c r="A11" s="99"/>
      <c r="B11" s="99"/>
      <c r="C11" s="99"/>
      <c r="D11" s="107"/>
      <c r="E11" s="99"/>
      <c r="F11" s="99"/>
      <c r="G11" s="208"/>
      <c r="H11" s="215"/>
      <c r="I11" s="208"/>
      <c r="J11" s="215"/>
      <c r="K11" s="208"/>
      <c r="L11" s="208"/>
      <c r="M11" s="208"/>
      <c r="N11" s="208"/>
      <c r="O11" s="208"/>
      <c r="P11" s="208"/>
      <c r="Q11" s="208"/>
      <c r="R11" s="208"/>
      <c r="S11" s="208"/>
      <c r="T11" s="208"/>
    </row>
    <row r="12" spans="1:20">
      <c r="A12" s="99"/>
      <c r="B12" s="99"/>
      <c r="C12" s="99"/>
      <c r="D12" s="107"/>
      <c r="E12" s="99"/>
      <c r="F12" s="99"/>
      <c r="G12" s="214"/>
      <c r="H12" s="205"/>
      <c r="I12" s="214"/>
      <c r="J12" s="205"/>
      <c r="K12" s="214"/>
      <c r="L12" s="214"/>
      <c r="M12" s="214"/>
      <c r="N12" s="214"/>
      <c r="O12" s="214"/>
      <c r="P12" s="214"/>
      <c r="Q12" s="214"/>
      <c r="R12" s="214"/>
      <c r="S12" s="214"/>
      <c r="T12" s="208"/>
    </row>
    <row r="13" spans="1:20">
      <c r="A13" s="101" t="s">
        <v>259</v>
      </c>
      <c r="B13" s="101"/>
      <c r="C13" s="101"/>
      <c r="D13" s="108"/>
      <c r="E13" s="101"/>
      <c r="F13" s="101"/>
      <c r="G13" s="102" t="s">
        <v>150</v>
      </c>
      <c r="H13" s="102" t="s">
        <v>151</v>
      </c>
      <c r="I13" s="102" t="s">
        <v>152</v>
      </c>
      <c r="J13" s="102" t="s">
        <v>153</v>
      </c>
      <c r="K13" s="102" t="s">
        <v>154</v>
      </c>
      <c r="L13" s="102" t="s">
        <v>155</v>
      </c>
      <c r="M13" s="102" t="s">
        <v>156</v>
      </c>
      <c r="N13" s="102" t="s">
        <v>157</v>
      </c>
      <c r="O13" s="102" t="s">
        <v>158</v>
      </c>
      <c r="P13" s="102" t="s">
        <v>159</v>
      </c>
      <c r="Q13" s="102" t="s">
        <v>160</v>
      </c>
      <c r="R13" s="102" t="s">
        <v>161</v>
      </c>
      <c r="S13" s="102" t="s">
        <v>162</v>
      </c>
      <c r="T13" s="209"/>
    </row>
    <row r="14" spans="1:20" ht="14.25" customHeight="1">
      <c r="A14" s="218" t="s">
        <v>51</v>
      </c>
      <c r="B14" s="111" t="s">
        <v>12</v>
      </c>
      <c r="C14" s="112" t="s">
        <v>163</v>
      </c>
      <c r="D14" s="113">
        <v>5110300</v>
      </c>
      <c r="E14" s="218" t="s">
        <v>164</v>
      </c>
      <c r="F14" s="219"/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4936</v>
      </c>
      <c r="T14" s="119">
        <v>4936</v>
      </c>
    </row>
    <row r="15" spans="1:20" ht="14.25" customHeight="1">
      <c r="A15" s="221"/>
      <c r="B15" s="111" t="s">
        <v>12</v>
      </c>
      <c r="C15" s="112" t="s">
        <v>165</v>
      </c>
      <c r="D15" s="113">
        <v>5110700</v>
      </c>
      <c r="E15" s="218" t="s">
        <v>164</v>
      </c>
      <c r="F15" s="219"/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0</v>
      </c>
      <c r="S15" s="119">
        <v>818500</v>
      </c>
      <c r="T15" s="119">
        <v>818500</v>
      </c>
    </row>
    <row r="16" spans="1:20" ht="14.25" customHeight="1">
      <c r="A16" s="221"/>
      <c r="B16" s="111" t="s">
        <v>12</v>
      </c>
      <c r="C16" s="112" t="s">
        <v>166</v>
      </c>
      <c r="D16" s="113">
        <v>5110800</v>
      </c>
      <c r="E16" s="218" t="s">
        <v>164</v>
      </c>
      <c r="F16" s="219"/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242400</v>
      </c>
      <c r="T16" s="119">
        <v>242400</v>
      </c>
    </row>
    <row r="17" spans="1:21" ht="14.25" customHeight="1">
      <c r="A17" s="221"/>
      <c r="B17" s="111" t="s">
        <v>12</v>
      </c>
      <c r="C17" s="112" t="s">
        <v>167</v>
      </c>
      <c r="D17" s="113">
        <v>5110900</v>
      </c>
      <c r="E17" s="218" t="s">
        <v>164</v>
      </c>
      <c r="F17" s="219"/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2000</v>
      </c>
      <c r="T17" s="119">
        <v>2000</v>
      </c>
    </row>
    <row r="18" spans="1:21" ht="14.25" customHeight="1">
      <c r="A18" s="221"/>
      <c r="B18" s="111" t="s">
        <v>12</v>
      </c>
      <c r="C18" s="112" t="s">
        <v>168</v>
      </c>
      <c r="D18" s="113">
        <v>5111000</v>
      </c>
      <c r="E18" s="218" t="s">
        <v>164</v>
      </c>
      <c r="F18" s="219"/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</row>
    <row r="19" spans="1:21" ht="14.25" customHeight="1">
      <c r="A19" s="221"/>
      <c r="B19" s="111" t="s">
        <v>12</v>
      </c>
      <c r="C19" s="112" t="s">
        <v>169</v>
      </c>
      <c r="D19" s="113">
        <v>5111100</v>
      </c>
      <c r="E19" s="218" t="s">
        <v>164</v>
      </c>
      <c r="F19" s="219"/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  <c r="Q19" s="119">
        <v>0</v>
      </c>
      <c r="R19" s="119">
        <v>0</v>
      </c>
      <c r="S19" s="119">
        <v>0</v>
      </c>
      <c r="T19" s="119">
        <v>0</v>
      </c>
    </row>
    <row r="20" spans="1:21" ht="21">
      <c r="A20" s="221"/>
      <c r="B20" s="111" t="s">
        <v>12</v>
      </c>
      <c r="C20" s="112" t="s">
        <v>170</v>
      </c>
      <c r="D20" s="113">
        <v>5120100</v>
      </c>
      <c r="E20" s="218" t="s">
        <v>164</v>
      </c>
      <c r="F20" s="219"/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  <c r="Q20" s="119">
        <v>0</v>
      </c>
      <c r="R20" s="119">
        <v>0</v>
      </c>
      <c r="S20" s="119">
        <v>0</v>
      </c>
      <c r="T20" s="119">
        <v>0</v>
      </c>
    </row>
    <row r="21" spans="1:21" ht="21">
      <c r="A21" s="222"/>
      <c r="B21" s="220" t="s">
        <v>171</v>
      </c>
      <c r="C21" s="219"/>
      <c r="D21" s="219"/>
      <c r="E21" s="219"/>
      <c r="F21" s="219"/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f>SUM(S14:S20)</f>
        <v>1067836</v>
      </c>
      <c r="T21" s="120">
        <f>SUM(T14:T20)</f>
        <v>1067836</v>
      </c>
      <c r="U21" s="121">
        <f>SUM(G21:S21)</f>
        <v>1067836</v>
      </c>
    </row>
    <row r="22" spans="1:21" ht="21">
      <c r="A22" s="223" t="s">
        <v>172</v>
      </c>
      <c r="B22" s="219"/>
      <c r="C22" s="219"/>
      <c r="D22" s="219"/>
      <c r="E22" s="219"/>
      <c r="F22" s="219"/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12248470</v>
      </c>
      <c r="T22" s="120">
        <f>SUM(G22:S22)</f>
        <v>12248470</v>
      </c>
      <c r="U22" s="121">
        <f>SUM(G22:S22)</f>
        <v>12248470</v>
      </c>
    </row>
    <row r="23" spans="1:21" ht="14.25" customHeight="1">
      <c r="A23" s="218" t="s">
        <v>53</v>
      </c>
      <c r="B23" s="103" t="s">
        <v>12</v>
      </c>
      <c r="C23" s="114" t="s">
        <v>173</v>
      </c>
      <c r="D23" s="115">
        <v>5210100</v>
      </c>
      <c r="E23" s="218" t="s">
        <v>164</v>
      </c>
      <c r="F23" s="219"/>
      <c r="G23" s="119">
        <v>42840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  <c r="Q23" s="119">
        <v>0</v>
      </c>
      <c r="R23" s="119">
        <v>0</v>
      </c>
      <c r="S23" s="119">
        <v>0</v>
      </c>
      <c r="T23" s="119">
        <v>42840</v>
      </c>
    </row>
    <row r="24" spans="1:21" ht="21">
      <c r="A24" s="221"/>
      <c r="B24" s="103" t="s">
        <v>12</v>
      </c>
      <c r="C24" s="114" t="s">
        <v>174</v>
      </c>
      <c r="D24" s="116">
        <v>5210200</v>
      </c>
      <c r="E24" s="218" t="s">
        <v>164</v>
      </c>
      <c r="F24" s="219"/>
      <c r="G24" s="119">
        <v>3510</v>
      </c>
      <c r="H24" s="119">
        <v>0</v>
      </c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  <c r="P24" s="119">
        <v>0</v>
      </c>
      <c r="Q24" s="119">
        <v>0</v>
      </c>
      <c r="R24" s="119">
        <v>0</v>
      </c>
      <c r="S24" s="119">
        <v>0</v>
      </c>
      <c r="T24" s="119">
        <v>3510</v>
      </c>
    </row>
    <row r="25" spans="1:21" ht="20.25" customHeight="1">
      <c r="A25" s="221"/>
      <c r="B25" s="103" t="s">
        <v>12</v>
      </c>
      <c r="C25" s="114" t="s">
        <v>175</v>
      </c>
      <c r="D25" s="116">
        <v>5210300</v>
      </c>
      <c r="E25" s="218" t="s">
        <v>164</v>
      </c>
      <c r="F25" s="219"/>
      <c r="G25" s="119">
        <v>3510</v>
      </c>
      <c r="H25" s="119">
        <v>0</v>
      </c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  <c r="P25" s="119">
        <v>0</v>
      </c>
      <c r="Q25" s="119">
        <v>0</v>
      </c>
      <c r="R25" s="119">
        <v>0</v>
      </c>
      <c r="S25" s="119">
        <v>0</v>
      </c>
      <c r="T25" s="119">
        <v>3510</v>
      </c>
    </row>
    <row r="26" spans="1:21" ht="31.5">
      <c r="A26" s="221"/>
      <c r="B26" s="103" t="s">
        <v>12</v>
      </c>
      <c r="C26" s="114" t="s">
        <v>176</v>
      </c>
      <c r="D26" s="116">
        <v>5210400</v>
      </c>
      <c r="E26" s="218" t="s">
        <v>164</v>
      </c>
      <c r="F26" s="219"/>
      <c r="G26" s="119">
        <v>7200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  <c r="Q26" s="119">
        <v>0</v>
      </c>
      <c r="R26" s="119">
        <v>0</v>
      </c>
      <c r="S26" s="119">
        <v>0</v>
      </c>
      <c r="T26" s="119">
        <v>7200</v>
      </c>
    </row>
    <row r="27" spans="1:21" ht="21">
      <c r="A27" s="221"/>
      <c r="B27" s="103" t="s">
        <v>12</v>
      </c>
      <c r="C27" s="114" t="s">
        <v>177</v>
      </c>
      <c r="D27" s="117">
        <v>5210600</v>
      </c>
      <c r="E27" s="218" t="s">
        <v>164</v>
      </c>
      <c r="F27" s="219"/>
      <c r="G27" s="119">
        <v>157200</v>
      </c>
      <c r="H27" s="119">
        <v>0</v>
      </c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  <c r="P27" s="119">
        <v>0</v>
      </c>
      <c r="Q27" s="119">
        <v>0</v>
      </c>
      <c r="R27" s="119">
        <v>0</v>
      </c>
      <c r="S27" s="119">
        <v>0</v>
      </c>
      <c r="T27" s="119">
        <v>157200</v>
      </c>
    </row>
    <row r="28" spans="1:21" ht="21">
      <c r="A28" s="222"/>
      <c r="B28" s="220" t="s">
        <v>171</v>
      </c>
      <c r="C28" s="219"/>
      <c r="D28" s="219"/>
      <c r="E28" s="219"/>
      <c r="F28" s="219"/>
      <c r="G28" s="120">
        <f>SUM(G23:G27)</f>
        <v>214260</v>
      </c>
      <c r="H28" s="120">
        <f t="shared" ref="H28:S28" si="0">SUM(H23:H27)</f>
        <v>0</v>
      </c>
      <c r="I28" s="120">
        <f t="shared" si="0"/>
        <v>0</v>
      </c>
      <c r="J28" s="120">
        <f t="shared" si="0"/>
        <v>0</v>
      </c>
      <c r="K28" s="120">
        <f t="shared" si="0"/>
        <v>0</v>
      </c>
      <c r="L28" s="120">
        <f t="shared" si="0"/>
        <v>0</v>
      </c>
      <c r="M28" s="120">
        <f t="shared" si="0"/>
        <v>0</v>
      </c>
      <c r="N28" s="120">
        <f t="shared" si="0"/>
        <v>0</v>
      </c>
      <c r="O28" s="120">
        <f t="shared" si="0"/>
        <v>0</v>
      </c>
      <c r="P28" s="120">
        <f t="shared" si="0"/>
        <v>0</v>
      </c>
      <c r="Q28" s="120">
        <f t="shared" si="0"/>
        <v>0</v>
      </c>
      <c r="R28" s="120">
        <f t="shared" si="0"/>
        <v>0</v>
      </c>
      <c r="S28" s="120">
        <f t="shared" si="0"/>
        <v>0</v>
      </c>
      <c r="T28" s="120">
        <f>SUM(T23:T27)</f>
        <v>214260</v>
      </c>
      <c r="U28" s="121">
        <f t="shared" ref="U28:U29" si="1">SUM(G28:S28)</f>
        <v>214260</v>
      </c>
    </row>
    <row r="29" spans="1:21" ht="21">
      <c r="A29" s="223" t="s">
        <v>172</v>
      </c>
      <c r="B29" s="219"/>
      <c r="C29" s="219"/>
      <c r="D29" s="219"/>
      <c r="E29" s="219"/>
      <c r="F29" s="219"/>
      <c r="G29" s="120">
        <v>2356860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f>SUM(G29:S29)</f>
        <v>2356860</v>
      </c>
      <c r="U29" s="121">
        <f t="shared" si="1"/>
        <v>2356860</v>
      </c>
    </row>
    <row r="30" spans="1:21" ht="14.25" customHeight="1">
      <c r="A30" s="218" t="s">
        <v>55</v>
      </c>
      <c r="B30" s="103" t="s">
        <v>12</v>
      </c>
      <c r="C30" s="104" t="s">
        <v>179</v>
      </c>
      <c r="D30" s="109">
        <v>5220100</v>
      </c>
      <c r="E30" s="218" t="s">
        <v>164</v>
      </c>
      <c r="F30" s="219"/>
      <c r="G30" s="119">
        <v>179750</v>
      </c>
      <c r="H30" s="119">
        <v>112090</v>
      </c>
      <c r="I30" s="119">
        <v>17070</v>
      </c>
      <c r="J30" s="119">
        <v>0</v>
      </c>
      <c r="K30" s="119">
        <v>0</v>
      </c>
      <c r="L30" s="119">
        <v>46290</v>
      </c>
      <c r="M30" s="119">
        <v>0</v>
      </c>
      <c r="N30" s="119">
        <v>0</v>
      </c>
      <c r="O30" s="119">
        <v>0</v>
      </c>
      <c r="P30" s="119">
        <v>0</v>
      </c>
      <c r="Q30" s="119">
        <v>0</v>
      </c>
      <c r="R30" s="119">
        <v>0</v>
      </c>
      <c r="S30" s="119">
        <v>0</v>
      </c>
      <c r="T30" s="119">
        <v>355200</v>
      </c>
    </row>
    <row r="31" spans="1:21" ht="15" customHeight="1">
      <c r="A31" s="221"/>
      <c r="B31" s="103" t="s">
        <v>12</v>
      </c>
      <c r="C31" s="104" t="s">
        <v>181</v>
      </c>
      <c r="D31" s="109">
        <v>5220200</v>
      </c>
      <c r="E31" s="218" t="s">
        <v>164</v>
      </c>
      <c r="F31" s="219"/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555</v>
      </c>
      <c r="M31" s="119">
        <v>0</v>
      </c>
      <c r="N31" s="119">
        <v>0</v>
      </c>
      <c r="O31" s="119">
        <v>0</v>
      </c>
      <c r="P31" s="119">
        <v>0</v>
      </c>
      <c r="Q31" s="119">
        <v>0</v>
      </c>
      <c r="R31" s="119">
        <v>0</v>
      </c>
      <c r="S31" s="119">
        <v>0</v>
      </c>
      <c r="T31" s="119">
        <v>555</v>
      </c>
    </row>
    <row r="32" spans="1:21" ht="14.25" customHeight="1">
      <c r="A32" s="221"/>
      <c r="B32" s="103" t="s">
        <v>12</v>
      </c>
      <c r="C32" s="104" t="s">
        <v>183</v>
      </c>
      <c r="D32" s="109">
        <v>5220300</v>
      </c>
      <c r="E32" s="218" t="s">
        <v>164</v>
      </c>
      <c r="F32" s="219"/>
      <c r="G32" s="119">
        <v>17500</v>
      </c>
      <c r="H32" s="119">
        <v>3500</v>
      </c>
      <c r="I32" s="119">
        <v>0</v>
      </c>
      <c r="J32" s="119">
        <v>0</v>
      </c>
      <c r="K32" s="119">
        <v>0</v>
      </c>
      <c r="L32" s="119">
        <v>3500</v>
      </c>
      <c r="M32" s="119">
        <v>0</v>
      </c>
      <c r="N32" s="119">
        <v>0</v>
      </c>
      <c r="O32" s="119">
        <v>0</v>
      </c>
      <c r="P32" s="119">
        <v>0</v>
      </c>
      <c r="Q32" s="119">
        <v>0</v>
      </c>
      <c r="R32" s="119">
        <v>0</v>
      </c>
      <c r="S32" s="119">
        <v>0</v>
      </c>
      <c r="T32" s="119">
        <v>24500</v>
      </c>
    </row>
    <row r="33" spans="1:21" ht="14.25" customHeight="1">
      <c r="A33" s="221"/>
      <c r="B33" s="103" t="s">
        <v>12</v>
      </c>
      <c r="C33" s="104" t="s">
        <v>184</v>
      </c>
      <c r="D33" s="109">
        <v>5220700</v>
      </c>
      <c r="E33" s="218" t="s">
        <v>164</v>
      </c>
      <c r="F33" s="219"/>
      <c r="G33" s="119">
        <v>38900</v>
      </c>
      <c r="H33" s="119">
        <v>25690</v>
      </c>
      <c r="I33" s="119">
        <v>11420</v>
      </c>
      <c r="J33" s="119">
        <v>0</v>
      </c>
      <c r="K33" s="119">
        <v>0</v>
      </c>
      <c r="L33" s="119">
        <v>11500</v>
      </c>
      <c r="M33" s="119">
        <v>0</v>
      </c>
      <c r="N33" s="119">
        <v>0</v>
      </c>
      <c r="O33" s="119">
        <v>0</v>
      </c>
      <c r="P33" s="119">
        <v>0</v>
      </c>
      <c r="Q33" s="119">
        <v>0</v>
      </c>
      <c r="R33" s="119">
        <v>0</v>
      </c>
      <c r="S33" s="119">
        <v>0</v>
      </c>
      <c r="T33" s="119">
        <v>87510</v>
      </c>
    </row>
    <row r="34" spans="1:21" ht="14.25" customHeight="1">
      <c r="A34" s="221"/>
      <c r="B34" s="103" t="s">
        <v>12</v>
      </c>
      <c r="C34" s="104" t="s">
        <v>186</v>
      </c>
      <c r="D34" s="109">
        <v>5220800</v>
      </c>
      <c r="E34" s="218" t="s">
        <v>164</v>
      </c>
      <c r="F34" s="219"/>
      <c r="G34" s="119">
        <v>5785</v>
      </c>
      <c r="H34" s="119">
        <v>1785</v>
      </c>
      <c r="I34" s="119">
        <v>1865</v>
      </c>
      <c r="J34" s="119">
        <v>0</v>
      </c>
      <c r="K34" s="119">
        <v>0</v>
      </c>
      <c r="L34" s="119">
        <v>1785</v>
      </c>
      <c r="M34" s="119">
        <v>0</v>
      </c>
      <c r="N34" s="119">
        <v>0</v>
      </c>
      <c r="O34" s="119">
        <v>0</v>
      </c>
      <c r="P34" s="119">
        <v>0</v>
      </c>
      <c r="Q34" s="119">
        <v>0</v>
      </c>
      <c r="R34" s="119">
        <v>0</v>
      </c>
      <c r="S34" s="119">
        <v>0</v>
      </c>
      <c r="T34" s="119">
        <v>11220</v>
      </c>
    </row>
    <row r="35" spans="1:21" ht="14.25" customHeight="1">
      <c r="A35" s="222"/>
      <c r="B35" s="220" t="s">
        <v>171</v>
      </c>
      <c r="C35" s="219"/>
      <c r="D35" s="219"/>
      <c r="E35" s="219"/>
      <c r="F35" s="219"/>
      <c r="G35" s="120">
        <f>SUM(G30:G34)</f>
        <v>241935</v>
      </c>
      <c r="H35" s="120">
        <f t="shared" ref="H35:S35" si="2">SUM(H30:H34)</f>
        <v>143065</v>
      </c>
      <c r="I35" s="120">
        <f t="shared" si="2"/>
        <v>30355</v>
      </c>
      <c r="J35" s="120">
        <f t="shared" si="2"/>
        <v>0</v>
      </c>
      <c r="K35" s="120">
        <f t="shared" si="2"/>
        <v>0</v>
      </c>
      <c r="L35" s="120">
        <f t="shared" si="2"/>
        <v>63630</v>
      </c>
      <c r="M35" s="120">
        <f t="shared" si="2"/>
        <v>0</v>
      </c>
      <c r="N35" s="120">
        <f t="shared" si="2"/>
        <v>0</v>
      </c>
      <c r="O35" s="120">
        <f t="shared" si="2"/>
        <v>0</v>
      </c>
      <c r="P35" s="120">
        <f t="shared" si="2"/>
        <v>0</v>
      </c>
      <c r="Q35" s="120">
        <f t="shared" si="2"/>
        <v>0</v>
      </c>
      <c r="R35" s="120">
        <f t="shared" si="2"/>
        <v>0</v>
      </c>
      <c r="S35" s="120">
        <f t="shared" si="2"/>
        <v>0</v>
      </c>
      <c r="T35" s="120">
        <f>SUM(T30:T34)</f>
        <v>478985</v>
      </c>
      <c r="U35" s="121">
        <f t="shared" ref="U35:U36" si="3">SUM(G35:S35)</f>
        <v>478985</v>
      </c>
    </row>
    <row r="36" spans="1:21" ht="14.25" customHeight="1">
      <c r="A36" s="223" t="s">
        <v>172</v>
      </c>
      <c r="B36" s="219"/>
      <c r="C36" s="219"/>
      <c r="D36" s="219"/>
      <c r="E36" s="219"/>
      <c r="F36" s="219"/>
      <c r="G36" s="120">
        <v>2629265</v>
      </c>
      <c r="H36" s="120">
        <v>1557935</v>
      </c>
      <c r="I36" s="120">
        <v>319895</v>
      </c>
      <c r="J36" s="120">
        <v>0</v>
      </c>
      <c r="K36" s="120">
        <v>0</v>
      </c>
      <c r="L36" s="120">
        <v>676654</v>
      </c>
      <c r="M36" s="120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0</v>
      </c>
      <c r="T36" s="120">
        <f>SUM(G36:S36)</f>
        <v>5183749</v>
      </c>
      <c r="U36" s="121">
        <f t="shared" si="3"/>
        <v>5183749</v>
      </c>
    </row>
    <row r="37" spans="1:21" ht="31.5">
      <c r="A37" s="218" t="s">
        <v>57</v>
      </c>
      <c r="B37" s="103" t="s">
        <v>12</v>
      </c>
      <c r="C37" s="104" t="s">
        <v>189</v>
      </c>
      <c r="D37" s="109">
        <v>5310100</v>
      </c>
      <c r="E37" s="218" t="s">
        <v>164</v>
      </c>
      <c r="F37" s="219"/>
      <c r="G37" s="119">
        <v>0</v>
      </c>
      <c r="H37" s="119">
        <v>0</v>
      </c>
      <c r="I37" s="119">
        <v>0</v>
      </c>
      <c r="J37" s="119">
        <v>0</v>
      </c>
      <c r="K37" s="119">
        <v>0</v>
      </c>
      <c r="L37" s="119">
        <v>10500</v>
      </c>
      <c r="M37" s="119">
        <v>0</v>
      </c>
      <c r="N37" s="119">
        <v>0</v>
      </c>
      <c r="O37" s="119">
        <v>0</v>
      </c>
      <c r="P37" s="119">
        <v>0</v>
      </c>
      <c r="Q37" s="119">
        <v>0</v>
      </c>
      <c r="R37" s="119">
        <v>0</v>
      </c>
      <c r="S37" s="119">
        <v>0</v>
      </c>
      <c r="T37" s="119">
        <v>10500</v>
      </c>
    </row>
    <row r="38" spans="1:21" ht="21">
      <c r="A38" s="221"/>
      <c r="B38" s="103" t="s">
        <v>12</v>
      </c>
      <c r="C38" s="104" t="s">
        <v>191</v>
      </c>
      <c r="D38" s="109">
        <v>5310300</v>
      </c>
      <c r="E38" s="218" t="s">
        <v>164</v>
      </c>
      <c r="F38" s="219"/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0</v>
      </c>
      <c r="N38" s="119">
        <v>0</v>
      </c>
      <c r="O38" s="119">
        <v>0</v>
      </c>
      <c r="P38" s="119">
        <v>0</v>
      </c>
      <c r="Q38" s="119">
        <v>0</v>
      </c>
      <c r="R38" s="119">
        <v>0</v>
      </c>
      <c r="S38" s="119">
        <v>0</v>
      </c>
      <c r="T38" s="119">
        <v>0</v>
      </c>
    </row>
    <row r="39" spans="1:21" ht="14.25" customHeight="1">
      <c r="A39" s="221"/>
      <c r="B39" s="103" t="s">
        <v>12</v>
      </c>
      <c r="C39" s="104" t="s">
        <v>192</v>
      </c>
      <c r="D39" s="109">
        <v>5310400</v>
      </c>
      <c r="E39" s="218" t="s">
        <v>164</v>
      </c>
      <c r="F39" s="219"/>
      <c r="G39" s="119">
        <v>0</v>
      </c>
      <c r="H39" s="119">
        <v>2200</v>
      </c>
      <c r="I39" s="119">
        <v>0</v>
      </c>
      <c r="J39" s="119">
        <v>0</v>
      </c>
      <c r="K39" s="119">
        <v>0</v>
      </c>
      <c r="L39" s="119">
        <v>3500</v>
      </c>
      <c r="M39" s="119">
        <v>0</v>
      </c>
      <c r="N39" s="119">
        <v>0</v>
      </c>
      <c r="O39" s="119">
        <v>0</v>
      </c>
      <c r="P39" s="119">
        <v>0</v>
      </c>
      <c r="Q39" s="119">
        <v>0</v>
      </c>
      <c r="R39" s="119">
        <v>0</v>
      </c>
      <c r="S39" s="119">
        <v>0</v>
      </c>
      <c r="T39" s="119">
        <v>5700</v>
      </c>
    </row>
    <row r="40" spans="1:21" ht="14.25" customHeight="1">
      <c r="A40" s="221"/>
      <c r="B40" s="103" t="s">
        <v>12</v>
      </c>
      <c r="C40" s="104" t="s">
        <v>193</v>
      </c>
      <c r="D40" s="109">
        <v>5310500</v>
      </c>
      <c r="E40" s="218" t="s">
        <v>164</v>
      </c>
      <c r="F40" s="219"/>
      <c r="G40" s="119">
        <v>6400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0</v>
      </c>
      <c r="Q40" s="119">
        <v>0</v>
      </c>
      <c r="R40" s="119">
        <v>0</v>
      </c>
      <c r="S40" s="119">
        <v>0</v>
      </c>
      <c r="T40" s="119">
        <v>6400</v>
      </c>
    </row>
    <row r="41" spans="1:21">
      <c r="A41" s="222"/>
      <c r="B41" s="220" t="s">
        <v>171</v>
      </c>
      <c r="C41" s="219"/>
      <c r="D41" s="219"/>
      <c r="E41" s="219"/>
      <c r="F41" s="219"/>
      <c r="G41" s="120">
        <f>SUM(G37:G40)</f>
        <v>6400</v>
      </c>
      <c r="H41" s="120">
        <f t="shared" ref="H41:S41" si="4">SUM(H37:H40)</f>
        <v>2200</v>
      </c>
      <c r="I41" s="120">
        <f t="shared" si="4"/>
        <v>0</v>
      </c>
      <c r="J41" s="120">
        <f t="shared" si="4"/>
        <v>0</v>
      </c>
      <c r="K41" s="120">
        <f t="shared" si="4"/>
        <v>0</v>
      </c>
      <c r="L41" s="120">
        <f t="shared" si="4"/>
        <v>14000</v>
      </c>
      <c r="M41" s="120">
        <f t="shared" si="4"/>
        <v>0</v>
      </c>
      <c r="N41" s="120">
        <f t="shared" si="4"/>
        <v>0</v>
      </c>
      <c r="O41" s="120">
        <f t="shared" si="4"/>
        <v>0</v>
      </c>
      <c r="P41" s="120">
        <f t="shared" si="4"/>
        <v>0</v>
      </c>
      <c r="Q41" s="120">
        <f t="shared" si="4"/>
        <v>0</v>
      </c>
      <c r="R41" s="120">
        <f t="shared" si="4"/>
        <v>0</v>
      </c>
      <c r="S41" s="120">
        <f t="shared" si="4"/>
        <v>0</v>
      </c>
      <c r="T41" s="120">
        <f>SUM(T37:T40)</f>
        <v>22600</v>
      </c>
      <c r="U41" s="121">
        <f t="shared" ref="U41:U42" si="5">SUM(G41:S41)</f>
        <v>22600</v>
      </c>
    </row>
    <row r="42" spans="1:21">
      <c r="A42" s="223" t="s">
        <v>172</v>
      </c>
      <c r="B42" s="219"/>
      <c r="C42" s="219"/>
      <c r="D42" s="219"/>
      <c r="E42" s="219"/>
      <c r="F42" s="219"/>
      <c r="G42" s="120">
        <v>34360</v>
      </c>
      <c r="H42" s="120">
        <v>25750</v>
      </c>
      <c r="I42" s="120">
        <v>0</v>
      </c>
      <c r="J42" s="120">
        <v>0</v>
      </c>
      <c r="K42" s="120">
        <v>0</v>
      </c>
      <c r="L42" s="120">
        <v>89400</v>
      </c>
      <c r="M42" s="120">
        <v>0</v>
      </c>
      <c r="N42" s="120">
        <v>0</v>
      </c>
      <c r="O42" s="120">
        <v>0</v>
      </c>
      <c r="P42" s="120">
        <v>0</v>
      </c>
      <c r="Q42" s="120">
        <v>0</v>
      </c>
      <c r="R42" s="120">
        <v>0</v>
      </c>
      <c r="S42" s="120">
        <v>0</v>
      </c>
      <c r="T42" s="120">
        <f>SUM(G42:S42)</f>
        <v>149510</v>
      </c>
      <c r="U42" s="121">
        <f t="shared" si="5"/>
        <v>149510</v>
      </c>
    </row>
    <row r="43" spans="1:21" ht="14.25" customHeight="1">
      <c r="A43" s="218" t="s">
        <v>61</v>
      </c>
      <c r="B43" s="103" t="s">
        <v>12</v>
      </c>
      <c r="C43" s="104" t="s">
        <v>196</v>
      </c>
      <c r="D43" s="109">
        <v>5320100</v>
      </c>
      <c r="E43" s="218" t="s">
        <v>164</v>
      </c>
      <c r="F43" s="219"/>
      <c r="G43" s="119">
        <v>5700</v>
      </c>
      <c r="H43" s="119">
        <v>0</v>
      </c>
      <c r="I43" s="119">
        <v>0</v>
      </c>
      <c r="J43" s="119">
        <v>0</v>
      </c>
      <c r="K43" s="119">
        <v>0</v>
      </c>
      <c r="L43" s="119">
        <v>9000</v>
      </c>
      <c r="M43" s="119">
        <v>0</v>
      </c>
      <c r="N43" s="119">
        <v>0</v>
      </c>
      <c r="O43" s="119">
        <v>0</v>
      </c>
      <c r="P43" s="119">
        <v>0</v>
      </c>
      <c r="Q43" s="119">
        <v>0</v>
      </c>
      <c r="R43" s="119">
        <v>0</v>
      </c>
      <c r="S43" s="119">
        <v>0</v>
      </c>
      <c r="T43" s="119">
        <v>14700</v>
      </c>
    </row>
    <row r="44" spans="1:21" ht="21">
      <c r="A44" s="221"/>
      <c r="B44" s="103" t="s">
        <v>12</v>
      </c>
      <c r="C44" s="104" t="s">
        <v>198</v>
      </c>
      <c r="D44" s="109">
        <v>5320200</v>
      </c>
      <c r="E44" s="218" t="s">
        <v>164</v>
      </c>
      <c r="F44" s="219"/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0</v>
      </c>
      <c r="T44" s="119">
        <v>0</v>
      </c>
    </row>
    <row r="45" spans="1:21" ht="31.5">
      <c r="A45" s="221"/>
      <c r="B45" s="226" t="s">
        <v>12</v>
      </c>
      <c r="C45" s="104" t="s">
        <v>199</v>
      </c>
      <c r="D45" s="109">
        <v>5320300</v>
      </c>
      <c r="E45" s="218" t="s">
        <v>164</v>
      </c>
      <c r="F45" s="219"/>
      <c r="G45" s="119">
        <v>10746</v>
      </c>
      <c r="H45" s="119">
        <v>5550</v>
      </c>
      <c r="I45" s="119">
        <v>0</v>
      </c>
      <c r="J45" s="119">
        <v>32400</v>
      </c>
      <c r="K45" s="119">
        <v>0</v>
      </c>
      <c r="L45" s="119">
        <v>0</v>
      </c>
      <c r="M45" s="119">
        <v>0</v>
      </c>
      <c r="N45" s="119">
        <v>39430</v>
      </c>
      <c r="O45" s="119">
        <v>0</v>
      </c>
      <c r="P45" s="119">
        <v>83315</v>
      </c>
      <c r="Q45" s="119">
        <v>0</v>
      </c>
      <c r="R45" s="119">
        <v>0</v>
      </c>
      <c r="S45" s="119">
        <v>0</v>
      </c>
      <c r="T45" s="119">
        <v>171441</v>
      </c>
    </row>
    <row r="46" spans="1:21" ht="31.5">
      <c r="A46" s="221"/>
      <c r="B46" s="227"/>
      <c r="C46" s="104" t="s">
        <v>199</v>
      </c>
      <c r="D46" s="109">
        <v>5320300</v>
      </c>
      <c r="E46" s="224" t="s">
        <v>201</v>
      </c>
      <c r="F46" s="225"/>
      <c r="G46" s="119">
        <v>0</v>
      </c>
      <c r="H46" s="119">
        <v>0</v>
      </c>
      <c r="I46" s="119">
        <v>0</v>
      </c>
      <c r="J46" s="119">
        <v>0</v>
      </c>
      <c r="K46" s="119">
        <v>40000</v>
      </c>
      <c r="L46" s="119">
        <v>0</v>
      </c>
      <c r="M46" s="119">
        <v>0</v>
      </c>
      <c r="N46" s="119">
        <v>26400</v>
      </c>
      <c r="O46" s="119">
        <v>0</v>
      </c>
      <c r="P46" s="119">
        <v>0</v>
      </c>
      <c r="Q46" s="119">
        <v>0</v>
      </c>
      <c r="R46" s="119">
        <v>0</v>
      </c>
      <c r="S46" s="119">
        <v>0</v>
      </c>
      <c r="T46" s="119">
        <v>66400</v>
      </c>
    </row>
    <row r="47" spans="1:21" ht="14.25" customHeight="1">
      <c r="A47" s="221"/>
      <c r="B47" s="103" t="s">
        <v>12</v>
      </c>
      <c r="C47" s="104" t="s">
        <v>202</v>
      </c>
      <c r="D47" s="109">
        <v>5320400</v>
      </c>
      <c r="E47" s="218" t="s">
        <v>164</v>
      </c>
      <c r="F47" s="219"/>
      <c r="G47" s="119">
        <v>700</v>
      </c>
      <c r="H47" s="119">
        <v>0</v>
      </c>
      <c r="I47" s="119">
        <v>0</v>
      </c>
      <c r="J47" s="119">
        <v>0</v>
      </c>
      <c r="K47" s="119">
        <v>0</v>
      </c>
      <c r="L47" s="119">
        <v>0</v>
      </c>
      <c r="M47" s="119">
        <v>0</v>
      </c>
      <c r="N47" s="119">
        <v>0</v>
      </c>
      <c r="O47" s="119">
        <v>0</v>
      </c>
      <c r="P47" s="119">
        <v>0</v>
      </c>
      <c r="Q47" s="119">
        <v>0</v>
      </c>
      <c r="R47" s="119">
        <v>0</v>
      </c>
      <c r="S47" s="119">
        <v>0</v>
      </c>
      <c r="T47" s="119">
        <v>700</v>
      </c>
    </row>
    <row r="48" spans="1:21" ht="14.25" customHeight="1">
      <c r="A48" s="222"/>
      <c r="B48" s="220" t="s">
        <v>171</v>
      </c>
      <c r="C48" s="219"/>
      <c r="D48" s="219"/>
      <c r="E48" s="219"/>
      <c r="F48" s="219"/>
      <c r="G48" s="120">
        <f>SUM(G43:G47)</f>
        <v>17146</v>
      </c>
      <c r="H48" s="120">
        <f t="shared" ref="H48:S48" si="6">SUM(H43:H47)</f>
        <v>5550</v>
      </c>
      <c r="I48" s="120">
        <f t="shared" si="6"/>
        <v>0</v>
      </c>
      <c r="J48" s="120">
        <f t="shared" si="6"/>
        <v>32400</v>
      </c>
      <c r="K48" s="120">
        <f t="shared" si="6"/>
        <v>40000</v>
      </c>
      <c r="L48" s="120">
        <f t="shared" si="6"/>
        <v>9000</v>
      </c>
      <c r="M48" s="120">
        <f t="shared" si="6"/>
        <v>0</v>
      </c>
      <c r="N48" s="120">
        <f t="shared" si="6"/>
        <v>65830</v>
      </c>
      <c r="O48" s="120">
        <f t="shared" si="6"/>
        <v>0</v>
      </c>
      <c r="P48" s="120">
        <f t="shared" si="6"/>
        <v>83315</v>
      </c>
      <c r="Q48" s="120">
        <f t="shared" si="6"/>
        <v>0</v>
      </c>
      <c r="R48" s="120">
        <f t="shared" si="6"/>
        <v>0</v>
      </c>
      <c r="S48" s="120">
        <f t="shared" si="6"/>
        <v>0</v>
      </c>
      <c r="T48" s="120">
        <f>SUM(T43:T47)</f>
        <v>253241</v>
      </c>
      <c r="U48" s="121">
        <f>SUM(G48:S48)</f>
        <v>253241</v>
      </c>
    </row>
    <row r="49" spans="1:21" ht="14.25" customHeight="1">
      <c r="A49" s="223" t="s">
        <v>172</v>
      </c>
      <c r="B49" s="219"/>
      <c r="C49" s="219"/>
      <c r="D49" s="219"/>
      <c r="E49" s="219"/>
      <c r="F49" s="219"/>
      <c r="G49" s="120">
        <v>470518</v>
      </c>
      <c r="H49" s="120">
        <v>115214</v>
      </c>
      <c r="I49" s="120">
        <v>0</v>
      </c>
      <c r="J49" s="120">
        <v>185640</v>
      </c>
      <c r="K49" s="120">
        <v>40000</v>
      </c>
      <c r="L49" s="120">
        <v>392473.59999999998</v>
      </c>
      <c r="M49" s="120">
        <v>0</v>
      </c>
      <c r="N49" s="120">
        <v>111532</v>
      </c>
      <c r="O49" s="120">
        <v>0</v>
      </c>
      <c r="P49" s="120">
        <v>569115</v>
      </c>
      <c r="Q49" s="120">
        <v>364194</v>
      </c>
      <c r="R49" s="120">
        <v>0</v>
      </c>
      <c r="S49" s="120">
        <v>0</v>
      </c>
      <c r="T49" s="120">
        <f>SUM(G49:S49)</f>
        <v>2248686.6</v>
      </c>
    </row>
    <row r="50" spans="1:21" ht="14.25" customHeight="1">
      <c r="A50" s="218" t="s">
        <v>63</v>
      </c>
      <c r="B50" s="103" t="s">
        <v>12</v>
      </c>
      <c r="C50" s="104" t="s">
        <v>205</v>
      </c>
      <c r="D50" s="109">
        <v>5330100</v>
      </c>
      <c r="E50" s="218" t="s">
        <v>164</v>
      </c>
      <c r="F50" s="219"/>
      <c r="G50" s="119">
        <v>0</v>
      </c>
      <c r="H50" s="119">
        <v>0</v>
      </c>
      <c r="I50" s="119">
        <v>0</v>
      </c>
      <c r="J50" s="119">
        <v>0</v>
      </c>
      <c r="K50" s="119">
        <v>0</v>
      </c>
      <c r="L50" s="119">
        <v>0</v>
      </c>
      <c r="M50" s="119">
        <v>0</v>
      </c>
      <c r="N50" s="119">
        <v>0</v>
      </c>
      <c r="O50" s="119">
        <v>0</v>
      </c>
      <c r="P50" s="119">
        <v>0</v>
      </c>
      <c r="Q50" s="119">
        <v>0</v>
      </c>
      <c r="R50" s="119">
        <v>0</v>
      </c>
      <c r="S50" s="119">
        <v>0</v>
      </c>
      <c r="T50" s="119">
        <v>0</v>
      </c>
    </row>
    <row r="51" spans="1:21" ht="14.25" customHeight="1">
      <c r="A51" s="221"/>
      <c r="B51" s="103" t="s">
        <v>12</v>
      </c>
      <c r="C51" s="104" t="s">
        <v>206</v>
      </c>
      <c r="D51" s="109">
        <v>5330300</v>
      </c>
      <c r="E51" s="218" t="s">
        <v>164</v>
      </c>
      <c r="F51" s="219"/>
      <c r="G51" s="119">
        <v>0</v>
      </c>
      <c r="H51" s="119">
        <v>0</v>
      </c>
      <c r="I51" s="119">
        <v>0</v>
      </c>
      <c r="J51" s="119">
        <v>0</v>
      </c>
      <c r="K51" s="119">
        <v>0</v>
      </c>
      <c r="L51" s="119">
        <v>0</v>
      </c>
      <c r="M51" s="119">
        <v>0</v>
      </c>
      <c r="N51" s="119">
        <v>0</v>
      </c>
      <c r="O51" s="119">
        <v>0</v>
      </c>
      <c r="P51" s="119">
        <v>0</v>
      </c>
      <c r="Q51" s="119">
        <v>0</v>
      </c>
      <c r="R51" s="119">
        <v>0</v>
      </c>
      <c r="S51" s="119">
        <v>0</v>
      </c>
      <c r="T51" s="119">
        <v>0</v>
      </c>
    </row>
    <row r="52" spans="1:21" ht="14.25" customHeight="1">
      <c r="A52" s="221"/>
      <c r="B52" s="103" t="s">
        <v>12</v>
      </c>
      <c r="C52" s="104" t="s">
        <v>207</v>
      </c>
      <c r="D52" s="109">
        <v>5330400</v>
      </c>
      <c r="E52" s="218" t="s">
        <v>164</v>
      </c>
      <c r="F52" s="219"/>
      <c r="G52" s="119">
        <v>0</v>
      </c>
      <c r="H52" s="119">
        <v>0</v>
      </c>
      <c r="I52" s="119">
        <v>0</v>
      </c>
      <c r="J52" s="119">
        <v>0</v>
      </c>
      <c r="K52" s="119">
        <v>0</v>
      </c>
      <c r="L52" s="119">
        <v>0</v>
      </c>
      <c r="M52" s="119">
        <v>0</v>
      </c>
      <c r="N52" s="119">
        <v>0</v>
      </c>
      <c r="O52" s="119">
        <v>0</v>
      </c>
      <c r="P52" s="119">
        <v>0</v>
      </c>
      <c r="Q52" s="119">
        <v>0</v>
      </c>
      <c r="R52" s="119">
        <v>0</v>
      </c>
      <c r="S52" s="119">
        <v>0</v>
      </c>
      <c r="T52" s="119">
        <v>0</v>
      </c>
    </row>
    <row r="53" spans="1:21" ht="14.25" customHeight="1">
      <c r="A53" s="221"/>
      <c r="B53" s="103" t="s">
        <v>12</v>
      </c>
      <c r="C53" s="104" t="s">
        <v>208</v>
      </c>
      <c r="D53" s="109">
        <v>5330600</v>
      </c>
      <c r="E53" s="218" t="s">
        <v>164</v>
      </c>
      <c r="F53" s="219"/>
      <c r="G53" s="119">
        <v>0</v>
      </c>
      <c r="H53" s="119">
        <v>0</v>
      </c>
      <c r="I53" s="119">
        <v>0</v>
      </c>
      <c r="J53" s="119">
        <v>0</v>
      </c>
      <c r="K53" s="119">
        <v>0</v>
      </c>
      <c r="L53" s="119">
        <v>0</v>
      </c>
      <c r="M53" s="119">
        <v>0</v>
      </c>
      <c r="N53" s="119">
        <v>0</v>
      </c>
      <c r="O53" s="119">
        <v>0</v>
      </c>
      <c r="P53" s="119">
        <v>0</v>
      </c>
      <c r="Q53" s="119">
        <v>0</v>
      </c>
      <c r="R53" s="119">
        <v>0</v>
      </c>
      <c r="S53" s="119">
        <v>0</v>
      </c>
      <c r="T53" s="119">
        <v>0</v>
      </c>
    </row>
    <row r="54" spans="1:21" ht="14.25" customHeight="1">
      <c r="A54" s="221"/>
      <c r="B54" s="103" t="s">
        <v>12</v>
      </c>
      <c r="C54" s="104" t="s">
        <v>210</v>
      </c>
      <c r="D54" s="109">
        <v>5330700</v>
      </c>
      <c r="E54" s="218" t="s">
        <v>164</v>
      </c>
      <c r="F54" s="219"/>
      <c r="G54" s="119">
        <v>0</v>
      </c>
      <c r="H54" s="119">
        <v>0</v>
      </c>
      <c r="I54" s="119">
        <v>0</v>
      </c>
      <c r="J54" s="119">
        <v>0</v>
      </c>
      <c r="K54" s="119">
        <v>0</v>
      </c>
      <c r="L54" s="119">
        <v>0</v>
      </c>
      <c r="M54" s="119">
        <v>0</v>
      </c>
      <c r="N54" s="119">
        <v>0</v>
      </c>
      <c r="O54" s="119">
        <v>0</v>
      </c>
      <c r="P54" s="119">
        <v>0</v>
      </c>
      <c r="Q54" s="119">
        <v>0</v>
      </c>
      <c r="R54" s="119">
        <v>0</v>
      </c>
      <c r="S54" s="119">
        <v>0</v>
      </c>
      <c r="T54" s="119">
        <v>0</v>
      </c>
    </row>
    <row r="55" spans="1:21" ht="14.25" customHeight="1">
      <c r="A55" s="221"/>
      <c r="B55" s="103" t="s">
        <v>12</v>
      </c>
      <c r="C55" s="104" t="s">
        <v>211</v>
      </c>
      <c r="D55" s="109">
        <v>5330800</v>
      </c>
      <c r="E55" s="218" t="s">
        <v>164</v>
      </c>
      <c r="F55" s="219"/>
      <c r="G55" s="119">
        <v>6302.88</v>
      </c>
      <c r="H55" s="119">
        <v>0</v>
      </c>
      <c r="I55" s="119">
        <v>0</v>
      </c>
      <c r="J55" s="119">
        <v>0</v>
      </c>
      <c r="K55" s="119">
        <v>0</v>
      </c>
      <c r="L55" s="119">
        <v>7500</v>
      </c>
      <c r="M55" s="119">
        <v>0</v>
      </c>
      <c r="N55" s="119">
        <v>0</v>
      </c>
      <c r="O55" s="119">
        <v>0</v>
      </c>
      <c r="P55" s="119">
        <v>0</v>
      </c>
      <c r="Q55" s="119">
        <v>0</v>
      </c>
      <c r="R55" s="119">
        <v>0</v>
      </c>
      <c r="S55" s="119">
        <v>0</v>
      </c>
      <c r="T55" s="119">
        <v>13802.88</v>
      </c>
    </row>
    <row r="56" spans="1:21" ht="14.25" customHeight="1">
      <c r="A56" s="221"/>
      <c r="B56" s="103" t="s">
        <v>12</v>
      </c>
      <c r="C56" s="104" t="s">
        <v>213</v>
      </c>
      <c r="D56" s="109">
        <v>5331000</v>
      </c>
      <c r="E56" s="218" t="s">
        <v>164</v>
      </c>
      <c r="F56" s="219"/>
      <c r="G56" s="119">
        <v>0</v>
      </c>
      <c r="H56" s="119">
        <v>0</v>
      </c>
      <c r="I56" s="119">
        <v>0</v>
      </c>
      <c r="J56" s="119">
        <v>0</v>
      </c>
      <c r="K56" s="119">
        <v>0</v>
      </c>
      <c r="L56" s="119">
        <v>0</v>
      </c>
      <c r="M56" s="119">
        <v>0</v>
      </c>
      <c r="N56" s="119">
        <v>0</v>
      </c>
      <c r="O56" s="119">
        <v>0</v>
      </c>
      <c r="P56" s="119">
        <v>0</v>
      </c>
      <c r="Q56" s="119">
        <v>0</v>
      </c>
      <c r="R56" s="119">
        <v>21250</v>
      </c>
      <c r="S56" s="119">
        <v>0</v>
      </c>
      <c r="T56" s="119">
        <v>21250</v>
      </c>
    </row>
    <row r="57" spans="1:21" ht="14.25" customHeight="1">
      <c r="A57" s="221"/>
      <c r="B57" s="103" t="s">
        <v>12</v>
      </c>
      <c r="C57" s="104" t="s">
        <v>215</v>
      </c>
      <c r="D57" s="109">
        <v>5331400</v>
      </c>
      <c r="E57" s="218" t="s">
        <v>164</v>
      </c>
      <c r="F57" s="219"/>
      <c r="G57" s="119">
        <v>0</v>
      </c>
      <c r="H57" s="119">
        <v>0</v>
      </c>
      <c r="I57" s="119">
        <v>0</v>
      </c>
      <c r="J57" s="119">
        <v>0</v>
      </c>
      <c r="K57" s="119">
        <v>0</v>
      </c>
      <c r="L57" s="119">
        <v>6540</v>
      </c>
      <c r="M57" s="119">
        <v>0</v>
      </c>
      <c r="N57" s="119">
        <v>0</v>
      </c>
      <c r="O57" s="119">
        <v>0</v>
      </c>
      <c r="P57" s="119">
        <v>0</v>
      </c>
      <c r="Q57" s="119">
        <v>0</v>
      </c>
      <c r="R57" s="119">
        <v>0</v>
      </c>
      <c r="S57" s="119">
        <v>0</v>
      </c>
      <c r="T57" s="119">
        <v>6540</v>
      </c>
    </row>
    <row r="58" spans="1:21" ht="21">
      <c r="A58" s="222"/>
      <c r="B58" s="220" t="s">
        <v>171</v>
      </c>
      <c r="C58" s="219"/>
      <c r="D58" s="219"/>
      <c r="E58" s="219"/>
      <c r="F58" s="219"/>
      <c r="G58" s="120">
        <f>SUM(G50:G57)</f>
        <v>6302.88</v>
      </c>
      <c r="H58" s="120">
        <f t="shared" ref="H58:S58" si="7">SUM(H50:H57)</f>
        <v>0</v>
      </c>
      <c r="I58" s="120">
        <f t="shared" si="7"/>
        <v>0</v>
      </c>
      <c r="J58" s="120">
        <f t="shared" si="7"/>
        <v>0</v>
      </c>
      <c r="K58" s="120">
        <f t="shared" si="7"/>
        <v>0</v>
      </c>
      <c r="L58" s="120">
        <f t="shared" si="7"/>
        <v>14040</v>
      </c>
      <c r="M58" s="120">
        <f t="shared" si="7"/>
        <v>0</v>
      </c>
      <c r="N58" s="120">
        <f t="shared" si="7"/>
        <v>0</v>
      </c>
      <c r="O58" s="120">
        <f t="shared" si="7"/>
        <v>0</v>
      </c>
      <c r="P58" s="120">
        <f t="shared" si="7"/>
        <v>0</v>
      </c>
      <c r="Q58" s="120">
        <f t="shared" si="7"/>
        <v>0</v>
      </c>
      <c r="R58" s="120">
        <f t="shared" si="7"/>
        <v>21250</v>
      </c>
      <c r="S58" s="120">
        <f t="shared" si="7"/>
        <v>0</v>
      </c>
      <c r="T58" s="120">
        <f>SUM(T50:T57)</f>
        <v>41592.879999999997</v>
      </c>
      <c r="U58" s="121">
        <f>SUM(G58:S58)</f>
        <v>41592.880000000005</v>
      </c>
    </row>
    <row r="59" spans="1:21" ht="14.25" customHeight="1">
      <c r="A59" s="223" t="s">
        <v>172</v>
      </c>
      <c r="B59" s="219"/>
      <c r="C59" s="219"/>
      <c r="D59" s="219"/>
      <c r="E59" s="219"/>
      <c r="F59" s="219"/>
      <c r="G59" s="120">
        <v>223003.38</v>
      </c>
      <c r="H59" s="120">
        <v>57394.05</v>
      </c>
      <c r="I59" s="120">
        <v>0</v>
      </c>
      <c r="J59" s="120">
        <v>387877.6</v>
      </c>
      <c r="K59" s="120">
        <v>0</v>
      </c>
      <c r="L59" s="120">
        <v>1208406</v>
      </c>
      <c r="M59" s="120">
        <v>0</v>
      </c>
      <c r="N59" s="120">
        <v>0</v>
      </c>
      <c r="O59" s="120">
        <v>0</v>
      </c>
      <c r="P59" s="120">
        <v>0</v>
      </c>
      <c r="Q59" s="120">
        <v>0</v>
      </c>
      <c r="R59" s="120">
        <v>21250</v>
      </c>
      <c r="S59" s="120">
        <v>0</v>
      </c>
      <c r="T59" s="120">
        <f>SUM(G59:S59)</f>
        <v>1897931.03</v>
      </c>
    </row>
    <row r="60" spans="1:21" ht="14.25" customHeight="1">
      <c r="A60" s="218" t="s">
        <v>65</v>
      </c>
      <c r="B60" s="103" t="s">
        <v>12</v>
      </c>
      <c r="C60" s="104" t="s">
        <v>217</v>
      </c>
      <c r="D60" s="109">
        <v>5340100</v>
      </c>
      <c r="E60" s="218" t="s">
        <v>164</v>
      </c>
      <c r="F60" s="219"/>
      <c r="G60" s="119">
        <v>17853.13</v>
      </c>
      <c r="H60" s="119">
        <v>0</v>
      </c>
      <c r="I60" s="119">
        <v>0</v>
      </c>
      <c r="J60" s="119">
        <v>0</v>
      </c>
      <c r="K60" s="119">
        <v>0</v>
      </c>
      <c r="L60" s="119">
        <v>0</v>
      </c>
      <c r="M60" s="119">
        <v>0</v>
      </c>
      <c r="N60" s="119">
        <v>0</v>
      </c>
      <c r="O60" s="119">
        <v>0</v>
      </c>
      <c r="P60" s="119">
        <v>0</v>
      </c>
      <c r="Q60" s="119">
        <v>0</v>
      </c>
      <c r="R60" s="119">
        <v>0</v>
      </c>
      <c r="S60" s="119">
        <v>0</v>
      </c>
      <c r="T60" s="119">
        <v>17853.13</v>
      </c>
    </row>
    <row r="61" spans="1:21" ht="14.25" customHeight="1">
      <c r="A61" s="221"/>
      <c r="B61" s="103" t="s">
        <v>12</v>
      </c>
      <c r="C61" s="104" t="s">
        <v>218</v>
      </c>
      <c r="D61" s="109">
        <v>5340200</v>
      </c>
      <c r="E61" s="218" t="s">
        <v>164</v>
      </c>
      <c r="F61" s="219"/>
      <c r="G61" s="119">
        <v>0</v>
      </c>
      <c r="H61" s="119">
        <v>0</v>
      </c>
      <c r="I61" s="119">
        <v>0</v>
      </c>
      <c r="J61" s="119">
        <v>0</v>
      </c>
      <c r="K61" s="119">
        <v>0</v>
      </c>
      <c r="L61" s="119">
        <v>0</v>
      </c>
      <c r="M61" s="119">
        <v>0</v>
      </c>
      <c r="N61" s="119">
        <v>0</v>
      </c>
      <c r="O61" s="119">
        <v>0</v>
      </c>
      <c r="P61" s="119">
        <v>0</v>
      </c>
      <c r="Q61" s="119">
        <v>0</v>
      </c>
      <c r="R61" s="119">
        <v>0</v>
      </c>
      <c r="S61" s="119">
        <v>0</v>
      </c>
      <c r="T61" s="119">
        <v>0</v>
      </c>
    </row>
    <row r="62" spans="1:21" ht="14.25" customHeight="1">
      <c r="A62" s="221"/>
      <c r="B62" s="103" t="s">
        <v>12</v>
      </c>
      <c r="C62" s="104" t="s">
        <v>220</v>
      </c>
      <c r="D62" s="109">
        <v>5340300</v>
      </c>
      <c r="E62" s="218" t="s">
        <v>164</v>
      </c>
      <c r="F62" s="219"/>
      <c r="G62" s="119">
        <v>0</v>
      </c>
      <c r="H62" s="119">
        <v>0</v>
      </c>
      <c r="I62" s="119">
        <v>0</v>
      </c>
      <c r="J62" s="119">
        <v>0</v>
      </c>
      <c r="K62" s="119">
        <v>0</v>
      </c>
      <c r="L62" s="119">
        <v>0</v>
      </c>
      <c r="M62" s="119">
        <v>0</v>
      </c>
      <c r="N62" s="119">
        <v>0</v>
      </c>
      <c r="O62" s="119">
        <v>0</v>
      </c>
      <c r="P62" s="119">
        <v>0</v>
      </c>
      <c r="Q62" s="119">
        <v>0</v>
      </c>
      <c r="R62" s="119">
        <v>0</v>
      </c>
      <c r="S62" s="119">
        <v>0</v>
      </c>
      <c r="T62" s="119">
        <v>0</v>
      </c>
    </row>
    <row r="63" spans="1:21" ht="14.25" customHeight="1">
      <c r="A63" s="221"/>
      <c r="B63" s="103" t="s">
        <v>12</v>
      </c>
      <c r="C63" s="104" t="s">
        <v>221</v>
      </c>
      <c r="D63" s="109">
        <v>5340400</v>
      </c>
      <c r="E63" s="218" t="s">
        <v>164</v>
      </c>
      <c r="F63" s="219"/>
      <c r="G63" s="119">
        <v>2501</v>
      </c>
      <c r="H63" s="119">
        <v>0</v>
      </c>
      <c r="I63" s="119">
        <v>0</v>
      </c>
      <c r="J63" s="119">
        <v>0</v>
      </c>
      <c r="K63" s="119">
        <v>0</v>
      </c>
      <c r="L63" s="119">
        <v>0</v>
      </c>
      <c r="M63" s="119">
        <v>0</v>
      </c>
      <c r="N63" s="119">
        <v>0</v>
      </c>
      <c r="O63" s="119">
        <v>0</v>
      </c>
      <c r="P63" s="119">
        <v>0</v>
      </c>
      <c r="Q63" s="119">
        <v>0</v>
      </c>
      <c r="R63" s="119">
        <v>0</v>
      </c>
      <c r="S63" s="119">
        <v>0</v>
      </c>
      <c r="T63" s="119">
        <v>2501</v>
      </c>
    </row>
    <row r="64" spans="1:21" ht="14.25" customHeight="1">
      <c r="A64" s="221"/>
      <c r="B64" s="103" t="s">
        <v>12</v>
      </c>
      <c r="C64" s="104" t="s">
        <v>222</v>
      </c>
      <c r="D64" s="109">
        <v>5340500</v>
      </c>
      <c r="E64" s="218" t="s">
        <v>164</v>
      </c>
      <c r="F64" s="219"/>
      <c r="G64" s="119">
        <v>5210.8999999999996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v>0</v>
      </c>
      <c r="O64" s="119">
        <v>0</v>
      </c>
      <c r="P64" s="119">
        <v>0</v>
      </c>
      <c r="Q64" s="119">
        <v>0</v>
      </c>
      <c r="R64" s="119">
        <v>0</v>
      </c>
      <c r="S64" s="119">
        <v>0</v>
      </c>
      <c r="T64" s="119">
        <v>5210.8999999999996</v>
      </c>
    </row>
    <row r="65" spans="1:21">
      <c r="A65" s="222"/>
      <c r="B65" s="220" t="s">
        <v>171</v>
      </c>
      <c r="C65" s="219"/>
      <c r="D65" s="219"/>
      <c r="E65" s="219"/>
      <c r="F65" s="219"/>
      <c r="G65" s="120">
        <f>SUM(G60:G64)</f>
        <v>25565.03</v>
      </c>
      <c r="H65" s="120">
        <f t="shared" ref="H65:S65" si="8">SUM(H60:H64)</f>
        <v>0</v>
      </c>
      <c r="I65" s="120">
        <f t="shared" si="8"/>
        <v>0</v>
      </c>
      <c r="J65" s="120">
        <f t="shared" si="8"/>
        <v>0</v>
      </c>
      <c r="K65" s="120">
        <f t="shared" si="8"/>
        <v>0</v>
      </c>
      <c r="L65" s="120">
        <f t="shared" si="8"/>
        <v>0</v>
      </c>
      <c r="M65" s="120">
        <f t="shared" si="8"/>
        <v>0</v>
      </c>
      <c r="N65" s="120">
        <f t="shared" si="8"/>
        <v>0</v>
      </c>
      <c r="O65" s="120">
        <f t="shared" si="8"/>
        <v>0</v>
      </c>
      <c r="P65" s="120">
        <f t="shared" si="8"/>
        <v>0</v>
      </c>
      <c r="Q65" s="120">
        <f t="shared" si="8"/>
        <v>0</v>
      </c>
      <c r="R65" s="120">
        <f t="shared" si="8"/>
        <v>0</v>
      </c>
      <c r="S65" s="120">
        <f t="shared" si="8"/>
        <v>0</v>
      </c>
      <c r="T65" s="120">
        <f>SUM(T60:T64)</f>
        <v>25565.03</v>
      </c>
      <c r="U65" s="121">
        <f>SUM(G65:S65)</f>
        <v>25565.03</v>
      </c>
    </row>
    <row r="66" spans="1:21" ht="21">
      <c r="A66" s="223" t="s">
        <v>172</v>
      </c>
      <c r="B66" s="219"/>
      <c r="C66" s="219"/>
      <c r="D66" s="219"/>
      <c r="E66" s="219"/>
      <c r="F66" s="219"/>
      <c r="G66" s="120">
        <v>258379.95</v>
      </c>
      <c r="H66" s="120">
        <v>0</v>
      </c>
      <c r="I66" s="120">
        <v>0</v>
      </c>
      <c r="J66" s="120">
        <v>0</v>
      </c>
      <c r="K66" s="120">
        <v>0</v>
      </c>
      <c r="L66" s="120">
        <v>0</v>
      </c>
      <c r="M66" s="120">
        <v>0</v>
      </c>
      <c r="N66" s="120">
        <v>0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f>SUM(G66:S66)</f>
        <v>258379.95</v>
      </c>
    </row>
    <row r="67" spans="1:21" ht="14.25" customHeight="1">
      <c r="A67" s="218" t="s">
        <v>67</v>
      </c>
      <c r="B67" s="103" t="s">
        <v>12</v>
      </c>
      <c r="C67" s="104" t="s">
        <v>224</v>
      </c>
      <c r="D67" s="109">
        <v>5410600</v>
      </c>
      <c r="E67" s="218" t="s">
        <v>164</v>
      </c>
      <c r="F67" s="219"/>
      <c r="G67" s="119">
        <v>35000</v>
      </c>
      <c r="H67" s="119">
        <v>0</v>
      </c>
      <c r="I67" s="119">
        <v>0</v>
      </c>
      <c r="J67" s="119">
        <v>0</v>
      </c>
      <c r="K67" s="119">
        <v>0</v>
      </c>
      <c r="L67" s="119">
        <v>0</v>
      </c>
      <c r="M67" s="119">
        <v>0</v>
      </c>
      <c r="N67" s="119">
        <v>0</v>
      </c>
      <c r="O67" s="119">
        <v>0</v>
      </c>
      <c r="P67" s="119">
        <v>0</v>
      </c>
      <c r="Q67" s="119">
        <v>0</v>
      </c>
      <c r="R67" s="119">
        <v>0</v>
      </c>
      <c r="S67" s="119">
        <v>0</v>
      </c>
      <c r="T67" s="119">
        <v>35000</v>
      </c>
    </row>
    <row r="68" spans="1:21" ht="14.25" customHeight="1">
      <c r="A68" s="221"/>
      <c r="B68" s="103" t="s">
        <v>12</v>
      </c>
      <c r="C68" s="104" t="s">
        <v>225</v>
      </c>
      <c r="D68" s="109">
        <v>5411600</v>
      </c>
      <c r="E68" s="218" t="s">
        <v>164</v>
      </c>
      <c r="F68" s="219"/>
      <c r="G68" s="119">
        <v>0</v>
      </c>
      <c r="H68" s="119">
        <v>0</v>
      </c>
      <c r="I68" s="119">
        <v>0</v>
      </c>
      <c r="J68" s="119">
        <v>0</v>
      </c>
      <c r="K68" s="119">
        <v>0</v>
      </c>
      <c r="L68" s="119">
        <v>0</v>
      </c>
      <c r="M68" s="119">
        <v>0</v>
      </c>
      <c r="N68" s="119">
        <v>0</v>
      </c>
      <c r="O68" s="119">
        <v>0</v>
      </c>
      <c r="P68" s="119">
        <v>0</v>
      </c>
      <c r="Q68" s="119">
        <v>0</v>
      </c>
      <c r="R68" s="119">
        <v>0</v>
      </c>
      <c r="S68" s="119">
        <v>0</v>
      </c>
      <c r="T68" s="119">
        <v>0</v>
      </c>
    </row>
    <row r="69" spans="1:21" ht="14.25" customHeight="1">
      <c r="A69" s="221"/>
      <c r="B69" s="103" t="s">
        <v>12</v>
      </c>
      <c r="C69" s="104" t="s">
        <v>226</v>
      </c>
      <c r="D69" s="109">
        <v>5411800</v>
      </c>
      <c r="E69" s="218" t="s">
        <v>164</v>
      </c>
      <c r="F69" s="219"/>
      <c r="G69" s="119">
        <v>0</v>
      </c>
      <c r="H69" s="119">
        <v>0</v>
      </c>
      <c r="I69" s="119">
        <v>0</v>
      </c>
      <c r="J69" s="119">
        <v>0</v>
      </c>
      <c r="K69" s="119">
        <v>0</v>
      </c>
      <c r="L69" s="119">
        <v>700</v>
      </c>
      <c r="M69" s="119">
        <v>0</v>
      </c>
      <c r="N69" s="119">
        <v>0</v>
      </c>
      <c r="O69" s="119">
        <v>0</v>
      </c>
      <c r="P69" s="119">
        <v>0</v>
      </c>
      <c r="Q69" s="119">
        <v>0</v>
      </c>
      <c r="R69" s="119">
        <v>0</v>
      </c>
      <c r="S69" s="119">
        <v>0</v>
      </c>
      <c r="T69" s="119">
        <v>700</v>
      </c>
    </row>
    <row r="70" spans="1:21">
      <c r="A70" s="222"/>
      <c r="B70" s="220" t="s">
        <v>171</v>
      </c>
      <c r="C70" s="219"/>
      <c r="D70" s="219"/>
      <c r="E70" s="219"/>
      <c r="F70" s="219"/>
      <c r="G70" s="120">
        <f>SUM(G67:G69)</f>
        <v>35000</v>
      </c>
      <c r="H70" s="120">
        <f t="shared" ref="H70:S70" si="9">SUM(H67:H69)</f>
        <v>0</v>
      </c>
      <c r="I70" s="120">
        <f t="shared" si="9"/>
        <v>0</v>
      </c>
      <c r="J70" s="120">
        <f t="shared" si="9"/>
        <v>0</v>
      </c>
      <c r="K70" s="120">
        <f t="shared" si="9"/>
        <v>0</v>
      </c>
      <c r="L70" s="120">
        <f t="shared" si="9"/>
        <v>700</v>
      </c>
      <c r="M70" s="120">
        <f t="shared" si="9"/>
        <v>0</v>
      </c>
      <c r="N70" s="120">
        <f t="shared" si="9"/>
        <v>0</v>
      </c>
      <c r="O70" s="120">
        <f t="shared" si="9"/>
        <v>0</v>
      </c>
      <c r="P70" s="120">
        <f t="shared" si="9"/>
        <v>0</v>
      </c>
      <c r="Q70" s="120">
        <f t="shared" si="9"/>
        <v>0</v>
      </c>
      <c r="R70" s="120">
        <f t="shared" si="9"/>
        <v>0</v>
      </c>
      <c r="S70" s="120">
        <f t="shared" si="9"/>
        <v>0</v>
      </c>
      <c r="T70" s="120">
        <f>SUM(T67:T69)</f>
        <v>35700</v>
      </c>
      <c r="U70" s="121">
        <f>SUM(G70:S70)</f>
        <v>35700</v>
      </c>
    </row>
    <row r="71" spans="1:21" ht="21">
      <c r="A71" s="223" t="s">
        <v>172</v>
      </c>
      <c r="B71" s="219"/>
      <c r="C71" s="219"/>
      <c r="D71" s="219"/>
      <c r="E71" s="219"/>
      <c r="F71" s="219"/>
      <c r="G71" s="120">
        <v>35000</v>
      </c>
      <c r="H71" s="120">
        <v>24900</v>
      </c>
      <c r="I71" s="120">
        <v>0</v>
      </c>
      <c r="J71" s="120">
        <v>0</v>
      </c>
      <c r="K71" s="120">
        <v>0</v>
      </c>
      <c r="L71" s="120">
        <v>215177.7</v>
      </c>
      <c r="M71" s="120">
        <v>0</v>
      </c>
      <c r="N71" s="120">
        <v>0</v>
      </c>
      <c r="O71" s="120">
        <v>0</v>
      </c>
      <c r="P71" s="120">
        <v>0</v>
      </c>
      <c r="Q71" s="120">
        <v>0</v>
      </c>
      <c r="R71" s="120">
        <v>0</v>
      </c>
      <c r="S71" s="120">
        <v>0</v>
      </c>
      <c r="T71" s="120">
        <f>SUM(G71:S71)</f>
        <v>275077.7</v>
      </c>
    </row>
    <row r="72" spans="1:21" ht="31.5" customHeight="1">
      <c r="A72" s="218" t="s">
        <v>71</v>
      </c>
      <c r="B72" s="103" t="s">
        <v>12</v>
      </c>
      <c r="C72" s="104" t="s">
        <v>229</v>
      </c>
      <c r="D72" s="109">
        <v>5421000</v>
      </c>
      <c r="E72" s="224" t="s">
        <v>201</v>
      </c>
      <c r="F72" s="225"/>
      <c r="G72" s="119">
        <v>0</v>
      </c>
      <c r="H72" s="119">
        <v>0</v>
      </c>
      <c r="I72" s="119">
        <v>0</v>
      </c>
      <c r="J72" s="119">
        <v>0</v>
      </c>
      <c r="K72" s="119">
        <v>0</v>
      </c>
      <c r="L72" s="119">
        <v>0</v>
      </c>
      <c r="M72" s="119">
        <v>0</v>
      </c>
      <c r="N72" s="119">
        <v>0</v>
      </c>
      <c r="O72" s="119">
        <v>0</v>
      </c>
      <c r="P72" s="119">
        <v>0</v>
      </c>
      <c r="Q72" s="119">
        <v>0</v>
      </c>
      <c r="R72" s="119">
        <v>0</v>
      </c>
      <c r="S72" s="119">
        <v>0</v>
      </c>
      <c r="T72" s="119">
        <v>0</v>
      </c>
    </row>
    <row r="73" spans="1:21">
      <c r="A73" s="222"/>
      <c r="B73" s="220" t="s">
        <v>171</v>
      </c>
      <c r="C73" s="219"/>
      <c r="D73" s="219"/>
      <c r="E73" s="219"/>
      <c r="F73" s="219"/>
      <c r="G73" s="120">
        <f>SUM(G72)</f>
        <v>0</v>
      </c>
      <c r="H73" s="120">
        <f t="shared" ref="H73:S73" si="10">SUM(H72)</f>
        <v>0</v>
      </c>
      <c r="I73" s="120">
        <f t="shared" si="10"/>
        <v>0</v>
      </c>
      <c r="J73" s="120">
        <f t="shared" si="10"/>
        <v>0</v>
      </c>
      <c r="K73" s="120">
        <f t="shared" si="10"/>
        <v>0</v>
      </c>
      <c r="L73" s="120">
        <f t="shared" si="10"/>
        <v>0</v>
      </c>
      <c r="M73" s="120">
        <f t="shared" si="10"/>
        <v>0</v>
      </c>
      <c r="N73" s="120">
        <f t="shared" si="10"/>
        <v>0</v>
      </c>
      <c r="O73" s="120">
        <f t="shared" si="10"/>
        <v>0</v>
      </c>
      <c r="P73" s="120">
        <f t="shared" si="10"/>
        <v>0</v>
      </c>
      <c r="Q73" s="120">
        <f t="shared" si="10"/>
        <v>0</v>
      </c>
      <c r="R73" s="120">
        <f t="shared" si="10"/>
        <v>0</v>
      </c>
      <c r="S73" s="120">
        <f t="shared" si="10"/>
        <v>0</v>
      </c>
      <c r="T73" s="120">
        <f>SUM(T72)</f>
        <v>0</v>
      </c>
      <c r="U73" s="121">
        <f>SUM(G73:S73)</f>
        <v>0</v>
      </c>
    </row>
    <row r="74" spans="1:21" ht="21">
      <c r="A74" s="223" t="s">
        <v>172</v>
      </c>
      <c r="B74" s="219"/>
      <c r="C74" s="219"/>
      <c r="D74" s="219"/>
      <c r="E74" s="219"/>
      <c r="F74" s="219"/>
      <c r="G74" s="120">
        <v>0</v>
      </c>
      <c r="H74" s="120">
        <v>0</v>
      </c>
      <c r="I74" s="120">
        <v>0</v>
      </c>
      <c r="J74" s="120">
        <v>0</v>
      </c>
      <c r="K74" s="120">
        <v>0</v>
      </c>
      <c r="L74" s="120">
        <v>0</v>
      </c>
      <c r="M74" s="120">
        <v>1182000</v>
      </c>
      <c r="N74" s="120">
        <v>0</v>
      </c>
      <c r="O74" s="120">
        <v>0</v>
      </c>
      <c r="P74" s="120">
        <v>0</v>
      </c>
      <c r="Q74" s="120">
        <v>0</v>
      </c>
      <c r="R74" s="120">
        <v>0</v>
      </c>
      <c r="S74" s="120">
        <v>0</v>
      </c>
      <c r="T74" s="120">
        <f>SUM(G74:S74)</f>
        <v>1182000</v>
      </c>
    </row>
    <row r="75" spans="1:21" ht="21">
      <c r="A75" s="218" t="s">
        <v>75</v>
      </c>
      <c r="B75" s="111" t="s">
        <v>12</v>
      </c>
      <c r="C75" s="122" t="s">
        <v>232</v>
      </c>
      <c r="D75" s="110">
        <v>5610100</v>
      </c>
      <c r="E75" s="218" t="s">
        <v>164</v>
      </c>
      <c r="F75" s="219"/>
      <c r="G75" s="119">
        <v>0</v>
      </c>
      <c r="H75" s="119">
        <v>0</v>
      </c>
      <c r="I75" s="119">
        <v>0</v>
      </c>
      <c r="J75" s="119">
        <v>0</v>
      </c>
      <c r="K75" s="119">
        <v>0</v>
      </c>
      <c r="L75" s="119">
        <v>0</v>
      </c>
      <c r="M75" s="119">
        <v>0</v>
      </c>
      <c r="N75" s="119">
        <v>0</v>
      </c>
      <c r="O75" s="119">
        <v>0</v>
      </c>
      <c r="P75" s="119">
        <v>0</v>
      </c>
      <c r="Q75" s="119">
        <v>0</v>
      </c>
      <c r="R75" s="119">
        <v>0</v>
      </c>
      <c r="S75" s="119">
        <v>0</v>
      </c>
      <c r="T75" s="119">
        <v>0</v>
      </c>
    </row>
    <row r="76" spans="1:21" ht="14.25" customHeight="1">
      <c r="A76" s="221"/>
      <c r="B76" s="111" t="s">
        <v>12</v>
      </c>
      <c r="C76" s="122" t="s">
        <v>233</v>
      </c>
      <c r="D76" s="110">
        <v>5610200</v>
      </c>
      <c r="E76" s="218" t="s">
        <v>164</v>
      </c>
      <c r="F76" s="219"/>
      <c r="G76" s="119">
        <v>0</v>
      </c>
      <c r="H76" s="119">
        <v>0</v>
      </c>
      <c r="I76" s="119">
        <v>0</v>
      </c>
      <c r="J76" s="119">
        <v>399000</v>
      </c>
      <c r="K76" s="119">
        <v>0</v>
      </c>
      <c r="L76" s="119">
        <v>0</v>
      </c>
      <c r="M76" s="119">
        <v>0</v>
      </c>
      <c r="N76" s="119">
        <v>0</v>
      </c>
      <c r="O76" s="119">
        <v>0</v>
      </c>
      <c r="P76" s="119">
        <v>0</v>
      </c>
      <c r="Q76" s="119">
        <v>0</v>
      </c>
      <c r="R76" s="119">
        <v>0</v>
      </c>
      <c r="S76" s="119">
        <v>0</v>
      </c>
      <c r="T76" s="119">
        <v>399000</v>
      </c>
    </row>
    <row r="77" spans="1:21" ht="14.25" customHeight="1">
      <c r="A77" s="222"/>
      <c r="B77" s="220" t="s">
        <v>171</v>
      </c>
      <c r="C77" s="219"/>
      <c r="D77" s="219"/>
      <c r="E77" s="219"/>
      <c r="F77" s="219"/>
      <c r="G77" s="120">
        <f>SUM(G75:G76)</f>
        <v>0</v>
      </c>
      <c r="H77" s="120">
        <f t="shared" ref="H77:S77" si="11">SUM(H75:H76)</f>
        <v>0</v>
      </c>
      <c r="I77" s="120">
        <f t="shared" si="11"/>
        <v>0</v>
      </c>
      <c r="J77" s="120">
        <f t="shared" si="11"/>
        <v>399000</v>
      </c>
      <c r="K77" s="120">
        <f t="shared" si="11"/>
        <v>0</v>
      </c>
      <c r="L77" s="120">
        <f t="shared" si="11"/>
        <v>0</v>
      </c>
      <c r="M77" s="120">
        <f t="shared" si="11"/>
        <v>0</v>
      </c>
      <c r="N77" s="120">
        <f t="shared" si="11"/>
        <v>0</v>
      </c>
      <c r="O77" s="120">
        <f t="shared" si="11"/>
        <v>0</v>
      </c>
      <c r="P77" s="120">
        <f t="shared" si="11"/>
        <v>0</v>
      </c>
      <c r="Q77" s="120">
        <f t="shared" si="11"/>
        <v>0</v>
      </c>
      <c r="R77" s="120">
        <f t="shared" si="11"/>
        <v>0</v>
      </c>
      <c r="S77" s="120">
        <f t="shared" si="11"/>
        <v>0</v>
      </c>
      <c r="T77" s="120">
        <f>SUM(T75:T76)</f>
        <v>399000</v>
      </c>
      <c r="U77" s="121">
        <f>SUM(G77:S77)</f>
        <v>399000</v>
      </c>
    </row>
    <row r="78" spans="1:21" ht="14.25" customHeight="1">
      <c r="A78" s="223" t="s">
        <v>172</v>
      </c>
      <c r="B78" s="219"/>
      <c r="C78" s="219"/>
      <c r="D78" s="219"/>
      <c r="E78" s="219"/>
      <c r="F78" s="219"/>
      <c r="G78" s="120">
        <v>35000</v>
      </c>
      <c r="H78" s="120">
        <v>0</v>
      </c>
      <c r="I78" s="120">
        <v>0</v>
      </c>
      <c r="J78" s="120">
        <v>1617000</v>
      </c>
      <c r="K78" s="120">
        <v>0</v>
      </c>
      <c r="L78" s="120">
        <v>0</v>
      </c>
      <c r="M78" s="120">
        <v>0</v>
      </c>
      <c r="N78" s="120">
        <v>0</v>
      </c>
      <c r="O78" s="120">
        <v>10000</v>
      </c>
      <c r="P78" s="120">
        <v>20000</v>
      </c>
      <c r="Q78" s="120">
        <v>3000</v>
      </c>
      <c r="R78" s="120">
        <v>0</v>
      </c>
      <c r="S78" s="120">
        <v>0</v>
      </c>
      <c r="T78" s="120">
        <f>SUM(G78:S78)</f>
        <v>1685000</v>
      </c>
    </row>
    <row r="79" spans="1:21" ht="14.25" customHeight="1">
      <c r="A79" s="223" t="s">
        <v>235</v>
      </c>
      <c r="B79" s="219"/>
      <c r="C79" s="219"/>
      <c r="D79" s="219"/>
      <c r="E79" s="219"/>
      <c r="F79" s="219"/>
      <c r="G79" s="120">
        <f>SUM(G77,G21,G28,G35,G41,G48,G58,G65,G70,G73)</f>
        <v>546608.91</v>
      </c>
      <c r="H79" s="120">
        <f t="shared" ref="H79:S79" si="12">SUM(H77,H21,H28,H35,H41,H48,H58,H65,H70,H73)</f>
        <v>150815</v>
      </c>
      <c r="I79" s="120">
        <f t="shared" si="12"/>
        <v>30355</v>
      </c>
      <c r="J79" s="120">
        <f t="shared" si="12"/>
        <v>431400</v>
      </c>
      <c r="K79" s="120">
        <f t="shared" si="12"/>
        <v>40000</v>
      </c>
      <c r="L79" s="120">
        <f t="shared" si="12"/>
        <v>101370</v>
      </c>
      <c r="M79" s="120">
        <f t="shared" si="12"/>
        <v>0</v>
      </c>
      <c r="N79" s="120">
        <f t="shared" si="12"/>
        <v>65830</v>
      </c>
      <c r="O79" s="120">
        <f t="shared" si="12"/>
        <v>0</v>
      </c>
      <c r="P79" s="120">
        <f t="shared" si="12"/>
        <v>83315</v>
      </c>
      <c r="Q79" s="120">
        <f t="shared" si="12"/>
        <v>0</v>
      </c>
      <c r="R79" s="120">
        <f t="shared" si="12"/>
        <v>21250</v>
      </c>
      <c r="S79" s="120">
        <f t="shared" si="12"/>
        <v>1067836</v>
      </c>
      <c r="T79" s="120">
        <f>SUM(T21,T28,T35,T41,T48,T58,T65,T70,T73,T77)</f>
        <v>2538779.9099999997</v>
      </c>
      <c r="U79" s="121">
        <f>SUM(G79:S79)</f>
        <v>2538779.91</v>
      </c>
    </row>
    <row r="80" spans="1:21" ht="14.25" customHeight="1">
      <c r="A80" s="223" t="s">
        <v>236</v>
      </c>
      <c r="B80" s="219"/>
      <c r="C80" s="219"/>
      <c r="D80" s="219"/>
      <c r="E80" s="219"/>
      <c r="F80" s="219"/>
      <c r="G80" s="120">
        <f>SUM(G78,G22,G29,G36,G42,G49,G59,G66,G71,G74)</f>
        <v>6042386.3300000001</v>
      </c>
      <c r="H80" s="120">
        <f t="shared" ref="H80:S80" si="13">SUM(H78,H22,H29,H36,H42,H49,H59,H66,H71,H74)</f>
        <v>1781193.05</v>
      </c>
      <c r="I80" s="120">
        <f t="shared" si="13"/>
        <v>319895</v>
      </c>
      <c r="J80" s="120">
        <f t="shared" si="13"/>
        <v>2190517.6</v>
      </c>
      <c r="K80" s="120">
        <f t="shared" si="13"/>
        <v>40000</v>
      </c>
      <c r="L80" s="120">
        <f t="shared" si="13"/>
        <v>2582111.3000000003</v>
      </c>
      <c r="M80" s="120">
        <f t="shared" si="13"/>
        <v>1182000</v>
      </c>
      <c r="N80" s="120">
        <f t="shared" si="13"/>
        <v>111532</v>
      </c>
      <c r="O80" s="120">
        <f t="shared" si="13"/>
        <v>10000</v>
      </c>
      <c r="P80" s="120">
        <f t="shared" si="13"/>
        <v>589115</v>
      </c>
      <c r="Q80" s="120">
        <f t="shared" si="13"/>
        <v>367194</v>
      </c>
      <c r="R80" s="120">
        <f t="shared" si="13"/>
        <v>21250</v>
      </c>
      <c r="S80" s="120">
        <f t="shared" si="13"/>
        <v>12248470</v>
      </c>
      <c r="T80" s="120">
        <f>SUM(T22,T29,T36,T42,T49,T59,T66,T71,T74,T78)</f>
        <v>27485664.280000001</v>
      </c>
      <c r="U80" s="121">
        <f>SUM(G80:S80)</f>
        <v>27485664.280000001</v>
      </c>
    </row>
    <row r="81" ht="0" hidden="1" customHeight="1"/>
  </sheetData>
  <mergeCells count="109">
    <mergeCell ref="A2:T2"/>
    <mergeCell ref="A3:T3"/>
    <mergeCell ref="A4:T5"/>
    <mergeCell ref="E7:F9"/>
    <mergeCell ref="A79:F79"/>
    <mergeCell ref="A80:F80"/>
    <mergeCell ref="E76:F76"/>
    <mergeCell ref="B77:F77"/>
    <mergeCell ref="A75:A77"/>
    <mergeCell ref="E75:F75"/>
    <mergeCell ref="A78:F78"/>
    <mergeCell ref="B73:F73"/>
    <mergeCell ref="A74:F74"/>
    <mergeCell ref="A72:A73"/>
    <mergeCell ref="E72:F72"/>
    <mergeCell ref="B70:F70"/>
    <mergeCell ref="A71:F71"/>
    <mergeCell ref="E68:F68"/>
    <mergeCell ref="E69:F69"/>
    <mergeCell ref="A67:A70"/>
    <mergeCell ref="E67:F67"/>
    <mergeCell ref="E64:F64"/>
    <mergeCell ref="B65:F65"/>
    <mergeCell ref="E61:F61"/>
    <mergeCell ref="E62:F62"/>
    <mergeCell ref="A60:A65"/>
    <mergeCell ref="E60:F60"/>
    <mergeCell ref="E63:F63"/>
    <mergeCell ref="A66:F66"/>
    <mergeCell ref="B58:F58"/>
    <mergeCell ref="A59:F59"/>
    <mergeCell ref="E56:F56"/>
    <mergeCell ref="E57:F57"/>
    <mergeCell ref="E54:F54"/>
    <mergeCell ref="E55:F55"/>
    <mergeCell ref="E51:F51"/>
    <mergeCell ref="E52:F52"/>
    <mergeCell ref="A50:A58"/>
    <mergeCell ref="E50:F50"/>
    <mergeCell ref="E53:F53"/>
    <mergeCell ref="B48:F48"/>
    <mergeCell ref="A49:F49"/>
    <mergeCell ref="E46:F46"/>
    <mergeCell ref="E47:F47"/>
    <mergeCell ref="E44:F44"/>
    <mergeCell ref="B45:B46"/>
    <mergeCell ref="E45:F45"/>
    <mergeCell ref="A42:F42"/>
    <mergeCell ref="A43:A48"/>
    <mergeCell ref="E43:F43"/>
    <mergeCell ref="E40:F40"/>
    <mergeCell ref="B41:F41"/>
    <mergeCell ref="E38:F38"/>
    <mergeCell ref="E39:F39"/>
    <mergeCell ref="A37:A41"/>
    <mergeCell ref="E37:F37"/>
    <mergeCell ref="E34:F34"/>
    <mergeCell ref="B35:F35"/>
    <mergeCell ref="E31:F31"/>
    <mergeCell ref="E32:F32"/>
    <mergeCell ref="A30:A35"/>
    <mergeCell ref="E30:F30"/>
    <mergeCell ref="E33:F33"/>
    <mergeCell ref="A36:F36"/>
    <mergeCell ref="A14:A21"/>
    <mergeCell ref="E14:F14"/>
    <mergeCell ref="E17:F17"/>
    <mergeCell ref="B28:F28"/>
    <mergeCell ref="A29:F29"/>
    <mergeCell ref="E26:F26"/>
    <mergeCell ref="E27:F27"/>
    <mergeCell ref="E24:F24"/>
    <mergeCell ref="E25:F25"/>
    <mergeCell ref="A22:F22"/>
    <mergeCell ref="A23:A28"/>
    <mergeCell ref="E23:F23"/>
    <mergeCell ref="N9:N12"/>
    <mergeCell ref="O9:O12"/>
    <mergeCell ref="P9:P12"/>
    <mergeCell ref="E20:F20"/>
    <mergeCell ref="B21:F21"/>
    <mergeCell ref="E18:F18"/>
    <mergeCell ref="E19:F19"/>
    <mergeCell ref="E15:F15"/>
    <mergeCell ref="E16:F16"/>
    <mergeCell ref="A1:D1"/>
    <mergeCell ref="G6:H7"/>
    <mergeCell ref="I6:J7"/>
    <mergeCell ref="T6:T13"/>
    <mergeCell ref="G8:H8"/>
    <mergeCell ref="I8:J8"/>
    <mergeCell ref="L8:M8"/>
    <mergeCell ref="O8:Q8"/>
    <mergeCell ref="G9:G12"/>
    <mergeCell ref="H9:H12"/>
    <mergeCell ref="I9:I12"/>
    <mergeCell ref="J9:J12"/>
    <mergeCell ref="K6:K7"/>
    <mergeCell ref="L6:M7"/>
    <mergeCell ref="N6:N7"/>
    <mergeCell ref="O6:Q7"/>
    <mergeCell ref="R6:R7"/>
    <mergeCell ref="S6:S7"/>
    <mergeCell ref="Q9:Q12"/>
    <mergeCell ref="R9:R12"/>
    <mergeCell ref="S9:S12"/>
    <mergeCell ref="K9:K12"/>
    <mergeCell ref="L9:L12"/>
    <mergeCell ref="M9:M12"/>
  </mergeCells>
  <pageMargins left="0.15748031496062992" right="0.15748031496062992" top="0.15748031496062992" bottom="0.15748031496062992" header="0.19685039370078741" footer="0.27559055118110237"/>
  <pageSetup paperSize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T76"/>
  <sheetViews>
    <sheetView showGridLines="0" tabSelected="1" zoomScale="150" zoomScaleNormal="150" workbookViewId="0">
      <pane xSplit="5" ySplit="15" topLeftCell="F16" activePane="bottomRight" state="frozen"/>
      <selection activeCell="A2" sqref="A2"/>
      <selection pane="topRight" activeCell="G2" sqref="G2"/>
      <selection pane="bottomLeft" activeCell="A12" sqref="A12"/>
      <selection pane="bottomRight" activeCell="F17" sqref="F17"/>
    </sheetView>
  </sheetViews>
  <sheetFormatPr defaultRowHeight="10.5"/>
  <cols>
    <col min="1" max="1" width="8.625" style="132" customWidth="1"/>
    <col min="2" max="2" width="0.875" style="132" customWidth="1"/>
    <col min="3" max="3" width="17.625" style="132" customWidth="1"/>
    <col min="4" max="4" width="9.75" style="132" customWidth="1"/>
    <col min="5" max="5" width="9.625" style="132" customWidth="1"/>
    <col min="6" max="6" width="8" style="132" customWidth="1"/>
    <col min="7" max="7" width="7.5" style="132" customWidth="1"/>
    <col min="8" max="8" width="8.25" style="132" customWidth="1"/>
    <col min="9" max="9" width="7.5" style="132" customWidth="1"/>
    <col min="10" max="10" width="7.375" style="132" customWidth="1"/>
    <col min="11" max="12" width="9.625" style="132" customWidth="1"/>
    <col min="13" max="13" width="8.25" style="132" customWidth="1"/>
    <col min="14" max="15" width="7.375" style="132" customWidth="1"/>
    <col min="16" max="16" width="8.25" style="132" customWidth="1"/>
    <col min="17" max="17" width="7.375" style="132" customWidth="1"/>
    <col min="18" max="18" width="9.625" style="132" customWidth="1"/>
    <col min="19" max="19" width="10.375" style="132" customWidth="1"/>
    <col min="20" max="20" width="10.75" style="132" bestFit="1" customWidth="1"/>
    <col min="21" max="16384" width="9" style="132"/>
  </cols>
  <sheetData>
    <row r="1" spans="1:19" ht="6.75" customHeight="1"/>
    <row r="2" spans="1:19" s="153" customFormat="1" ht="10.5" customHeight="1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</row>
    <row r="3" spans="1:19" s="153" customFormat="1" ht="14.25" customHeight="1">
      <c r="A3" s="228" t="s">
        <v>379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</row>
    <row r="4" spans="1:19" s="153" customFormat="1" ht="14.25" customHeight="1">
      <c r="A4" s="228" t="s">
        <v>380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</row>
    <row r="5" spans="1:19" s="153" customFormat="1" ht="6" customHeight="1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</row>
    <row r="6" spans="1:19" ht="27" customHeight="1">
      <c r="A6" s="98"/>
      <c r="B6" s="98"/>
      <c r="C6" s="313" t="s">
        <v>258</v>
      </c>
      <c r="D6" s="203" t="s">
        <v>120</v>
      </c>
      <c r="E6" s="233"/>
      <c r="F6" s="203" t="s">
        <v>237</v>
      </c>
      <c r="G6" s="203" t="s">
        <v>121</v>
      </c>
      <c r="H6" s="233"/>
      <c r="I6" s="203" t="s">
        <v>238</v>
      </c>
      <c r="J6" s="203" t="s">
        <v>122</v>
      </c>
      <c r="K6" s="203" t="s">
        <v>123</v>
      </c>
      <c r="L6" s="236"/>
      <c r="M6" s="203" t="s">
        <v>124</v>
      </c>
      <c r="N6" s="203" t="s">
        <v>125</v>
      </c>
      <c r="O6" s="233"/>
      <c r="P6" s="236"/>
      <c r="Q6" s="203" t="s">
        <v>126</v>
      </c>
      <c r="R6" s="203" t="s">
        <v>127</v>
      </c>
      <c r="S6" s="207" t="s">
        <v>32</v>
      </c>
    </row>
    <row r="7" spans="1:19" ht="14.25" customHeight="1">
      <c r="A7" s="99"/>
      <c r="B7" s="99"/>
      <c r="C7" s="99"/>
      <c r="D7" s="234"/>
      <c r="E7" s="235"/>
      <c r="F7" s="232"/>
      <c r="G7" s="234"/>
      <c r="H7" s="235"/>
      <c r="I7" s="232"/>
      <c r="J7" s="232"/>
      <c r="K7" s="234"/>
      <c r="L7" s="237"/>
      <c r="M7" s="232"/>
      <c r="N7" s="234"/>
      <c r="O7" s="235"/>
      <c r="P7" s="237"/>
      <c r="Q7" s="232"/>
      <c r="R7" s="232"/>
      <c r="S7" s="238"/>
    </row>
    <row r="8" spans="1:19">
      <c r="A8" s="99"/>
      <c r="B8" s="99"/>
      <c r="C8" s="99"/>
      <c r="D8" s="210" t="s">
        <v>129</v>
      </c>
      <c r="E8" s="240"/>
      <c r="F8" s="133" t="s">
        <v>239</v>
      </c>
      <c r="G8" s="210" t="s">
        <v>130</v>
      </c>
      <c r="H8" s="240"/>
      <c r="I8" s="133" t="s">
        <v>240</v>
      </c>
      <c r="J8" s="133" t="s">
        <v>131</v>
      </c>
      <c r="K8" s="210" t="s">
        <v>132</v>
      </c>
      <c r="L8" s="241"/>
      <c r="M8" s="133" t="s">
        <v>133</v>
      </c>
      <c r="N8" s="210" t="s">
        <v>134</v>
      </c>
      <c r="O8" s="240"/>
      <c r="P8" s="241"/>
      <c r="Q8" s="133" t="s">
        <v>135</v>
      </c>
      <c r="R8" s="133" t="s">
        <v>136</v>
      </c>
      <c r="S8" s="238"/>
    </row>
    <row r="9" spans="1:19" ht="24.75" customHeight="1">
      <c r="A9" s="99"/>
      <c r="B9" s="99"/>
      <c r="C9" s="99"/>
      <c r="D9" s="213" t="s">
        <v>137</v>
      </c>
      <c r="E9" s="213" t="s">
        <v>138</v>
      </c>
      <c r="F9" s="213" t="s">
        <v>241</v>
      </c>
      <c r="G9" s="213" t="s">
        <v>139</v>
      </c>
      <c r="H9" s="242" t="s">
        <v>140</v>
      </c>
      <c r="I9" s="213" t="s">
        <v>242</v>
      </c>
      <c r="J9" s="213" t="s">
        <v>141</v>
      </c>
      <c r="K9" s="213" t="s">
        <v>142</v>
      </c>
      <c r="L9" s="213" t="s">
        <v>143</v>
      </c>
      <c r="M9" s="213" t="s">
        <v>144</v>
      </c>
      <c r="N9" s="213" t="s">
        <v>145</v>
      </c>
      <c r="O9" s="213" t="s">
        <v>146</v>
      </c>
      <c r="P9" s="213" t="s">
        <v>147</v>
      </c>
      <c r="Q9" s="213" t="s">
        <v>148</v>
      </c>
      <c r="R9" s="213" t="s">
        <v>51</v>
      </c>
      <c r="S9" s="238"/>
    </row>
    <row r="10" spans="1:19" ht="25.5" customHeight="1">
      <c r="A10" s="314" t="s">
        <v>378</v>
      </c>
      <c r="B10" s="99"/>
      <c r="C10" s="99"/>
      <c r="D10" s="232"/>
      <c r="E10" s="234"/>
      <c r="F10" s="232"/>
      <c r="G10" s="234"/>
      <c r="H10" s="243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8"/>
    </row>
    <row r="11" spans="1:19">
      <c r="A11" s="315"/>
      <c r="B11" s="101"/>
      <c r="C11" s="101"/>
      <c r="D11" s="102" t="s">
        <v>150</v>
      </c>
      <c r="E11" s="102" t="s">
        <v>151</v>
      </c>
      <c r="F11" s="102" t="s">
        <v>243</v>
      </c>
      <c r="G11" s="102" t="s">
        <v>152</v>
      </c>
      <c r="H11" s="139" t="s">
        <v>153</v>
      </c>
      <c r="I11" s="102" t="s">
        <v>244</v>
      </c>
      <c r="J11" s="102" t="s">
        <v>154</v>
      </c>
      <c r="K11" s="102" t="s">
        <v>155</v>
      </c>
      <c r="L11" s="102" t="s">
        <v>156</v>
      </c>
      <c r="M11" s="102" t="s">
        <v>157</v>
      </c>
      <c r="N11" s="102" t="s">
        <v>158</v>
      </c>
      <c r="O11" s="102" t="s">
        <v>159</v>
      </c>
      <c r="P11" s="102" t="s">
        <v>160</v>
      </c>
      <c r="Q11" s="102" t="s">
        <v>161</v>
      </c>
      <c r="R11" s="102" t="s">
        <v>162</v>
      </c>
      <c r="S11" s="239"/>
    </row>
    <row r="12" spans="1:19" ht="0" hidden="1" customHeight="1"/>
    <row r="13" spans="1:19" ht="10.5" customHeight="1">
      <c r="A13" s="218" t="s">
        <v>53</v>
      </c>
      <c r="B13" s="140" t="s">
        <v>12</v>
      </c>
      <c r="C13" s="146" t="s">
        <v>173</v>
      </c>
      <c r="D13" s="141">
        <v>42840</v>
      </c>
      <c r="E13" s="141">
        <v>0</v>
      </c>
      <c r="F13" s="141">
        <v>0</v>
      </c>
      <c r="G13" s="141">
        <v>0</v>
      </c>
      <c r="H13" s="142">
        <v>0</v>
      </c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  <c r="P13" s="141">
        <v>0</v>
      </c>
      <c r="Q13" s="141">
        <v>0</v>
      </c>
      <c r="R13" s="141">
        <v>0</v>
      </c>
      <c r="S13" s="141">
        <f>SUM(D13:R13)</f>
        <v>42840</v>
      </c>
    </row>
    <row r="14" spans="1:19" ht="22.5" customHeight="1">
      <c r="A14" s="221"/>
      <c r="B14" s="140" t="s">
        <v>12</v>
      </c>
      <c r="C14" s="146" t="s">
        <v>174</v>
      </c>
      <c r="D14" s="141">
        <v>3510</v>
      </c>
      <c r="E14" s="141">
        <v>0</v>
      </c>
      <c r="F14" s="141">
        <v>0</v>
      </c>
      <c r="G14" s="141">
        <v>0</v>
      </c>
      <c r="H14" s="142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>
        <v>0</v>
      </c>
      <c r="Q14" s="141">
        <v>0</v>
      </c>
      <c r="R14" s="141">
        <v>0</v>
      </c>
      <c r="S14" s="141">
        <f t="shared" ref="S14:S72" si="0">SUM(D14:R14)</f>
        <v>3510</v>
      </c>
    </row>
    <row r="15" spans="1:19" ht="20.25" customHeight="1">
      <c r="A15" s="221"/>
      <c r="B15" s="140" t="s">
        <v>12</v>
      </c>
      <c r="C15" s="146" t="s">
        <v>175</v>
      </c>
      <c r="D15" s="141">
        <v>3510</v>
      </c>
      <c r="E15" s="141">
        <v>0</v>
      </c>
      <c r="F15" s="141">
        <v>0</v>
      </c>
      <c r="G15" s="141">
        <v>0</v>
      </c>
      <c r="H15" s="142">
        <v>0</v>
      </c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  <c r="P15" s="141">
        <v>0</v>
      </c>
      <c r="Q15" s="141">
        <v>0</v>
      </c>
      <c r="R15" s="141">
        <v>0</v>
      </c>
      <c r="S15" s="141">
        <f t="shared" si="0"/>
        <v>3510</v>
      </c>
    </row>
    <row r="16" spans="1:19" ht="30" customHeight="1">
      <c r="A16" s="221"/>
      <c r="B16" s="140" t="s">
        <v>12</v>
      </c>
      <c r="C16" s="146" t="s">
        <v>176</v>
      </c>
      <c r="D16" s="141">
        <v>7200</v>
      </c>
      <c r="E16" s="141">
        <v>0</v>
      </c>
      <c r="F16" s="141">
        <v>0</v>
      </c>
      <c r="G16" s="141">
        <v>0</v>
      </c>
      <c r="H16" s="142">
        <v>0</v>
      </c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>
        <f t="shared" si="0"/>
        <v>7200</v>
      </c>
    </row>
    <row r="17" spans="1:20" ht="23.25" customHeight="1">
      <c r="A17" s="221"/>
      <c r="B17" s="140" t="s">
        <v>12</v>
      </c>
      <c r="C17" s="146" t="s">
        <v>177</v>
      </c>
      <c r="D17" s="141">
        <v>243600</v>
      </c>
      <c r="E17" s="141">
        <v>0</v>
      </c>
      <c r="F17" s="141">
        <v>0</v>
      </c>
      <c r="G17" s="141">
        <v>0</v>
      </c>
      <c r="H17" s="142">
        <v>0</v>
      </c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  <c r="P17" s="141">
        <v>0</v>
      </c>
      <c r="Q17" s="141">
        <v>0</v>
      </c>
      <c r="R17" s="141">
        <v>0</v>
      </c>
      <c r="S17" s="141">
        <f t="shared" si="0"/>
        <v>243600</v>
      </c>
    </row>
    <row r="18" spans="1:20" ht="10.5" customHeight="1">
      <c r="A18" s="222"/>
      <c r="B18" s="220" t="s">
        <v>171</v>
      </c>
      <c r="C18" s="219"/>
      <c r="D18" s="143">
        <f>SUM(D13:D17)</f>
        <v>300660</v>
      </c>
      <c r="E18" s="143">
        <f t="shared" ref="E18:R18" si="1">SUM(E13:E17)</f>
        <v>0</v>
      </c>
      <c r="F18" s="143">
        <f t="shared" si="1"/>
        <v>0</v>
      </c>
      <c r="G18" s="143">
        <f t="shared" si="1"/>
        <v>0</v>
      </c>
      <c r="H18" s="143">
        <f t="shared" si="1"/>
        <v>0</v>
      </c>
      <c r="I18" s="143">
        <f t="shared" si="1"/>
        <v>0</v>
      </c>
      <c r="J18" s="143">
        <f t="shared" si="1"/>
        <v>0</v>
      </c>
      <c r="K18" s="143">
        <f t="shared" si="1"/>
        <v>0</v>
      </c>
      <c r="L18" s="143">
        <f t="shared" si="1"/>
        <v>0</v>
      </c>
      <c r="M18" s="143">
        <f t="shared" si="1"/>
        <v>0</v>
      </c>
      <c r="N18" s="143">
        <f t="shared" si="1"/>
        <v>0</v>
      </c>
      <c r="O18" s="143">
        <f t="shared" si="1"/>
        <v>0</v>
      </c>
      <c r="P18" s="143">
        <f t="shared" si="1"/>
        <v>0</v>
      </c>
      <c r="Q18" s="143">
        <f t="shared" si="1"/>
        <v>0</v>
      </c>
      <c r="R18" s="143">
        <f t="shared" si="1"/>
        <v>0</v>
      </c>
      <c r="S18" s="143">
        <f>SUM(S13:S17)</f>
        <v>300660</v>
      </c>
      <c r="T18" s="151">
        <f>SUM(D18:R18)</f>
        <v>300660</v>
      </c>
    </row>
    <row r="19" spans="1:20" ht="13.5" customHeight="1">
      <c r="A19" s="218" t="s">
        <v>55</v>
      </c>
      <c r="B19" s="140" t="s">
        <v>12</v>
      </c>
      <c r="C19" s="146" t="s">
        <v>179</v>
      </c>
      <c r="D19" s="141">
        <v>215090</v>
      </c>
      <c r="E19" s="141">
        <v>125430</v>
      </c>
      <c r="F19" s="141">
        <v>0</v>
      </c>
      <c r="G19" s="141">
        <v>27120</v>
      </c>
      <c r="H19" s="142">
        <v>0</v>
      </c>
      <c r="I19" s="141">
        <v>0</v>
      </c>
      <c r="J19" s="141">
        <v>0</v>
      </c>
      <c r="K19" s="141">
        <v>365036</v>
      </c>
      <c r="L19" s="141">
        <v>0</v>
      </c>
      <c r="M19" s="141">
        <v>0</v>
      </c>
      <c r="N19" s="141">
        <v>0</v>
      </c>
      <c r="O19" s="141">
        <v>0</v>
      </c>
      <c r="P19" s="141">
        <v>0</v>
      </c>
      <c r="Q19" s="141">
        <v>0</v>
      </c>
      <c r="R19" s="141">
        <v>0</v>
      </c>
      <c r="S19" s="141">
        <f t="shared" si="0"/>
        <v>732676</v>
      </c>
    </row>
    <row r="20" spans="1:20" ht="10.5" customHeight="1">
      <c r="A20" s="221"/>
      <c r="B20" s="140" t="s">
        <v>12</v>
      </c>
      <c r="C20" s="146" t="s">
        <v>181</v>
      </c>
      <c r="D20" s="141">
        <v>0</v>
      </c>
      <c r="E20" s="141">
        <v>13400</v>
      </c>
      <c r="F20" s="141">
        <v>0</v>
      </c>
      <c r="G20" s="141">
        <v>0</v>
      </c>
      <c r="H20" s="142">
        <v>0</v>
      </c>
      <c r="I20" s="141">
        <v>0</v>
      </c>
      <c r="J20" s="141">
        <v>0</v>
      </c>
      <c r="K20" s="141">
        <v>17965</v>
      </c>
      <c r="L20" s="141">
        <v>0</v>
      </c>
      <c r="M20" s="141">
        <v>0</v>
      </c>
      <c r="N20" s="141">
        <v>0</v>
      </c>
      <c r="O20" s="141">
        <v>0</v>
      </c>
      <c r="P20" s="141">
        <v>0</v>
      </c>
      <c r="Q20" s="141">
        <v>0</v>
      </c>
      <c r="R20" s="141">
        <v>0</v>
      </c>
      <c r="S20" s="141">
        <f t="shared" si="0"/>
        <v>31365</v>
      </c>
    </row>
    <row r="21" spans="1:20" ht="10.5" customHeight="1">
      <c r="A21" s="221"/>
      <c r="B21" s="140" t="s">
        <v>12</v>
      </c>
      <c r="C21" s="146" t="s">
        <v>183</v>
      </c>
      <c r="D21" s="141">
        <v>17500</v>
      </c>
      <c r="E21" s="141">
        <v>3500</v>
      </c>
      <c r="F21" s="141">
        <v>0</v>
      </c>
      <c r="G21" s="141">
        <v>0</v>
      </c>
      <c r="H21" s="142">
        <v>0</v>
      </c>
      <c r="I21" s="141">
        <v>0</v>
      </c>
      <c r="J21" s="141">
        <v>0</v>
      </c>
      <c r="K21" s="141">
        <v>3500</v>
      </c>
      <c r="L21" s="141">
        <v>0</v>
      </c>
      <c r="M21" s="141">
        <v>0</v>
      </c>
      <c r="N21" s="141">
        <v>0</v>
      </c>
      <c r="O21" s="141">
        <v>0</v>
      </c>
      <c r="P21" s="141">
        <v>0</v>
      </c>
      <c r="Q21" s="141">
        <v>0</v>
      </c>
      <c r="R21" s="141">
        <v>0</v>
      </c>
      <c r="S21" s="141">
        <f t="shared" si="0"/>
        <v>24500</v>
      </c>
    </row>
    <row r="22" spans="1:20" ht="10.5" customHeight="1">
      <c r="A22" s="221"/>
      <c r="B22" s="140" t="s">
        <v>12</v>
      </c>
      <c r="C22" s="146" t="s">
        <v>184</v>
      </c>
      <c r="D22" s="141">
        <v>47900</v>
      </c>
      <c r="E22" s="141">
        <v>25690</v>
      </c>
      <c r="F22" s="141">
        <v>0</v>
      </c>
      <c r="G22" s="141">
        <v>15915</v>
      </c>
      <c r="H22" s="142">
        <v>0</v>
      </c>
      <c r="I22" s="141">
        <v>0</v>
      </c>
      <c r="J22" s="141">
        <v>0</v>
      </c>
      <c r="K22" s="141">
        <v>25220</v>
      </c>
      <c r="L22" s="141">
        <v>0</v>
      </c>
      <c r="M22" s="141">
        <v>0</v>
      </c>
      <c r="N22" s="141">
        <v>0</v>
      </c>
      <c r="O22" s="141">
        <v>0</v>
      </c>
      <c r="P22" s="141">
        <v>0</v>
      </c>
      <c r="Q22" s="141">
        <v>0</v>
      </c>
      <c r="R22" s="141">
        <v>0</v>
      </c>
      <c r="S22" s="141">
        <f t="shared" si="0"/>
        <v>114725</v>
      </c>
    </row>
    <row r="23" spans="1:20" ht="14.25" customHeight="1">
      <c r="A23" s="221"/>
      <c r="B23" s="140" t="s">
        <v>12</v>
      </c>
      <c r="C23" s="146" t="s">
        <v>186</v>
      </c>
      <c r="D23" s="141">
        <v>6785</v>
      </c>
      <c r="E23" s="141">
        <v>1785</v>
      </c>
      <c r="F23" s="141">
        <v>0</v>
      </c>
      <c r="G23" s="141">
        <v>5350</v>
      </c>
      <c r="H23" s="142">
        <v>0</v>
      </c>
      <c r="I23" s="141">
        <v>0</v>
      </c>
      <c r="J23" s="141">
        <v>0</v>
      </c>
      <c r="K23" s="141">
        <v>1785</v>
      </c>
      <c r="L23" s="141">
        <v>0</v>
      </c>
      <c r="M23" s="141">
        <v>0</v>
      </c>
      <c r="N23" s="141">
        <v>0</v>
      </c>
      <c r="O23" s="141">
        <v>0</v>
      </c>
      <c r="P23" s="141">
        <v>0</v>
      </c>
      <c r="Q23" s="141">
        <v>0</v>
      </c>
      <c r="R23" s="141">
        <v>0</v>
      </c>
      <c r="S23" s="141">
        <f t="shared" si="0"/>
        <v>15705</v>
      </c>
    </row>
    <row r="24" spans="1:20" ht="10.5" customHeight="1">
      <c r="A24" s="222"/>
      <c r="B24" s="220" t="s">
        <v>171</v>
      </c>
      <c r="C24" s="219"/>
      <c r="D24" s="143">
        <f>SUM(D19:D23)</f>
        <v>287275</v>
      </c>
      <c r="E24" s="143">
        <f t="shared" ref="E24:R24" si="2">SUM(E19:E23)</f>
        <v>169805</v>
      </c>
      <c r="F24" s="143">
        <f t="shared" si="2"/>
        <v>0</v>
      </c>
      <c r="G24" s="143">
        <f t="shared" si="2"/>
        <v>48385</v>
      </c>
      <c r="H24" s="143">
        <f t="shared" si="2"/>
        <v>0</v>
      </c>
      <c r="I24" s="143">
        <f t="shared" si="2"/>
        <v>0</v>
      </c>
      <c r="J24" s="143">
        <f t="shared" si="2"/>
        <v>0</v>
      </c>
      <c r="K24" s="143">
        <f t="shared" si="2"/>
        <v>413506</v>
      </c>
      <c r="L24" s="143">
        <f t="shared" si="2"/>
        <v>0</v>
      </c>
      <c r="M24" s="143">
        <f t="shared" si="2"/>
        <v>0</v>
      </c>
      <c r="N24" s="143">
        <f t="shared" si="2"/>
        <v>0</v>
      </c>
      <c r="O24" s="143">
        <f t="shared" si="2"/>
        <v>0</v>
      </c>
      <c r="P24" s="143">
        <f t="shared" si="2"/>
        <v>0</v>
      </c>
      <c r="Q24" s="143">
        <f t="shared" si="2"/>
        <v>0</v>
      </c>
      <c r="R24" s="143">
        <f t="shared" si="2"/>
        <v>0</v>
      </c>
      <c r="S24" s="143">
        <f>SUM(S19:S23)</f>
        <v>918971</v>
      </c>
      <c r="T24" s="151">
        <f>SUM(D24:R24)</f>
        <v>918971</v>
      </c>
    </row>
    <row r="25" spans="1:20" ht="30" customHeight="1">
      <c r="A25" s="218" t="s">
        <v>57</v>
      </c>
      <c r="B25" s="140" t="s">
        <v>12</v>
      </c>
      <c r="C25" s="146" t="s">
        <v>189</v>
      </c>
      <c r="D25" s="141">
        <v>125000</v>
      </c>
      <c r="E25" s="141">
        <v>80000</v>
      </c>
      <c r="F25" s="141">
        <v>30000</v>
      </c>
      <c r="G25" s="141">
        <v>0</v>
      </c>
      <c r="H25" s="142">
        <v>0</v>
      </c>
      <c r="I25" s="141">
        <v>0</v>
      </c>
      <c r="J25" s="141">
        <v>0</v>
      </c>
      <c r="K25" s="141">
        <v>54100</v>
      </c>
      <c r="L25" s="141">
        <v>0</v>
      </c>
      <c r="M25" s="141">
        <v>0</v>
      </c>
      <c r="N25" s="141">
        <v>0</v>
      </c>
      <c r="O25" s="141">
        <v>0</v>
      </c>
      <c r="P25" s="141">
        <v>0</v>
      </c>
      <c r="Q25" s="141">
        <v>0</v>
      </c>
      <c r="R25" s="141">
        <v>0</v>
      </c>
      <c r="S25" s="141">
        <f t="shared" si="0"/>
        <v>289100</v>
      </c>
    </row>
    <row r="26" spans="1:20" ht="12" customHeight="1">
      <c r="A26" s="221"/>
      <c r="B26" s="140" t="s">
        <v>12</v>
      </c>
      <c r="C26" s="146" t="s">
        <v>191</v>
      </c>
      <c r="D26" s="141">
        <v>31600</v>
      </c>
      <c r="E26" s="141">
        <v>40000</v>
      </c>
      <c r="F26" s="141">
        <v>0</v>
      </c>
      <c r="G26" s="141">
        <v>0</v>
      </c>
      <c r="H26" s="142">
        <v>0</v>
      </c>
      <c r="I26" s="141">
        <v>0</v>
      </c>
      <c r="J26" s="141">
        <v>0</v>
      </c>
      <c r="K26" s="141">
        <v>20000</v>
      </c>
      <c r="L26" s="141">
        <v>0</v>
      </c>
      <c r="M26" s="141">
        <v>0</v>
      </c>
      <c r="N26" s="141">
        <v>0</v>
      </c>
      <c r="O26" s="141">
        <v>0</v>
      </c>
      <c r="P26" s="141">
        <v>0</v>
      </c>
      <c r="Q26" s="141">
        <v>0</v>
      </c>
      <c r="R26" s="141">
        <v>0</v>
      </c>
      <c r="S26" s="141">
        <f t="shared" si="0"/>
        <v>91600</v>
      </c>
    </row>
    <row r="27" spans="1:20" ht="10.5" customHeight="1">
      <c r="A27" s="221"/>
      <c r="B27" s="140" t="s">
        <v>12</v>
      </c>
      <c r="C27" s="146" t="s">
        <v>192</v>
      </c>
      <c r="D27" s="141">
        <v>3000</v>
      </c>
      <c r="E27" s="141">
        <v>17800</v>
      </c>
      <c r="F27" s="141">
        <v>0</v>
      </c>
      <c r="G27" s="141">
        <v>0</v>
      </c>
      <c r="H27" s="142">
        <v>0</v>
      </c>
      <c r="I27" s="141">
        <v>0</v>
      </c>
      <c r="J27" s="141">
        <v>0</v>
      </c>
      <c r="K27" s="141">
        <v>3500</v>
      </c>
      <c r="L27" s="141">
        <v>0</v>
      </c>
      <c r="M27" s="141">
        <v>0</v>
      </c>
      <c r="N27" s="141">
        <v>0</v>
      </c>
      <c r="O27" s="141">
        <v>0</v>
      </c>
      <c r="P27" s="141">
        <v>0</v>
      </c>
      <c r="Q27" s="141">
        <v>0</v>
      </c>
      <c r="R27" s="141">
        <v>0</v>
      </c>
      <c r="S27" s="141">
        <f t="shared" si="0"/>
        <v>24300</v>
      </c>
    </row>
    <row r="28" spans="1:20" ht="10.5" customHeight="1">
      <c r="A28" s="221"/>
      <c r="B28" s="140" t="s">
        <v>12</v>
      </c>
      <c r="C28" s="146" t="s">
        <v>193</v>
      </c>
      <c r="D28" s="141">
        <v>4040</v>
      </c>
      <c r="E28" s="141">
        <v>18450</v>
      </c>
      <c r="F28" s="141">
        <v>0</v>
      </c>
      <c r="G28" s="141">
        <v>0</v>
      </c>
      <c r="H28" s="142">
        <v>0</v>
      </c>
      <c r="I28" s="141">
        <v>0</v>
      </c>
      <c r="J28" s="141">
        <v>0</v>
      </c>
      <c r="K28" s="141">
        <v>10000</v>
      </c>
      <c r="L28" s="141">
        <v>0</v>
      </c>
      <c r="M28" s="141">
        <v>0</v>
      </c>
      <c r="N28" s="141">
        <v>0</v>
      </c>
      <c r="O28" s="141">
        <v>0</v>
      </c>
      <c r="P28" s="141">
        <v>0</v>
      </c>
      <c r="Q28" s="141">
        <v>0</v>
      </c>
      <c r="R28" s="141">
        <v>0</v>
      </c>
      <c r="S28" s="141">
        <f t="shared" si="0"/>
        <v>32490</v>
      </c>
    </row>
    <row r="29" spans="1:20" ht="10.5" customHeight="1">
      <c r="A29" s="222"/>
      <c r="B29" s="220" t="s">
        <v>171</v>
      </c>
      <c r="C29" s="219"/>
      <c r="D29" s="143">
        <f>SUM(D25:D28)</f>
        <v>163640</v>
      </c>
      <c r="E29" s="143">
        <f t="shared" ref="E29:R29" si="3">SUM(E25:E28)</f>
        <v>156250</v>
      </c>
      <c r="F29" s="143">
        <f t="shared" si="3"/>
        <v>30000</v>
      </c>
      <c r="G29" s="143">
        <f t="shared" si="3"/>
        <v>0</v>
      </c>
      <c r="H29" s="143">
        <f t="shared" si="3"/>
        <v>0</v>
      </c>
      <c r="I29" s="143">
        <f t="shared" si="3"/>
        <v>0</v>
      </c>
      <c r="J29" s="143">
        <f t="shared" si="3"/>
        <v>0</v>
      </c>
      <c r="K29" s="143">
        <f t="shared" si="3"/>
        <v>87600</v>
      </c>
      <c r="L29" s="143">
        <f t="shared" si="3"/>
        <v>0</v>
      </c>
      <c r="M29" s="143">
        <f t="shared" si="3"/>
        <v>0</v>
      </c>
      <c r="N29" s="143">
        <f t="shared" si="3"/>
        <v>0</v>
      </c>
      <c r="O29" s="143">
        <f t="shared" si="3"/>
        <v>0</v>
      </c>
      <c r="P29" s="143">
        <f t="shared" si="3"/>
        <v>0</v>
      </c>
      <c r="Q29" s="143">
        <f t="shared" si="3"/>
        <v>0</v>
      </c>
      <c r="R29" s="143">
        <f t="shared" si="3"/>
        <v>0</v>
      </c>
      <c r="S29" s="143">
        <f>SUM(S25:S28)</f>
        <v>437490</v>
      </c>
      <c r="T29" s="151">
        <f>SUM(D29:R29)</f>
        <v>437490</v>
      </c>
    </row>
    <row r="30" spans="1:20">
      <c r="A30" s="218" t="s">
        <v>61</v>
      </c>
      <c r="B30" s="140" t="s">
        <v>12</v>
      </c>
      <c r="C30" s="146" t="s">
        <v>196</v>
      </c>
      <c r="D30" s="141">
        <v>264869</v>
      </c>
      <c r="E30" s="141">
        <v>257644</v>
      </c>
      <c r="F30" s="141">
        <v>0</v>
      </c>
      <c r="G30" s="141">
        <v>0</v>
      </c>
      <c r="H30" s="142">
        <v>0</v>
      </c>
      <c r="I30" s="141">
        <v>0</v>
      </c>
      <c r="J30" s="141">
        <v>0</v>
      </c>
      <c r="K30" s="141">
        <v>110400</v>
      </c>
      <c r="L30" s="141">
        <v>0</v>
      </c>
      <c r="M30" s="141">
        <v>0</v>
      </c>
      <c r="N30" s="141">
        <v>0</v>
      </c>
      <c r="O30" s="141">
        <v>0</v>
      </c>
      <c r="P30" s="141">
        <v>0</v>
      </c>
      <c r="Q30" s="141">
        <v>0</v>
      </c>
      <c r="R30" s="141">
        <v>0</v>
      </c>
      <c r="S30" s="141">
        <f t="shared" si="0"/>
        <v>632913</v>
      </c>
    </row>
    <row r="31" spans="1:20" ht="21" customHeight="1">
      <c r="A31" s="221"/>
      <c r="B31" s="140" t="s">
        <v>12</v>
      </c>
      <c r="C31" s="146" t="s">
        <v>198</v>
      </c>
      <c r="D31" s="141">
        <v>25125</v>
      </c>
      <c r="E31" s="141">
        <v>0</v>
      </c>
      <c r="F31" s="141">
        <v>0</v>
      </c>
      <c r="G31" s="141">
        <v>0</v>
      </c>
      <c r="H31" s="142">
        <v>0</v>
      </c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1">
        <v>0</v>
      </c>
      <c r="Q31" s="141">
        <v>0</v>
      </c>
      <c r="R31" s="141">
        <v>0</v>
      </c>
      <c r="S31" s="141">
        <f t="shared" si="0"/>
        <v>25125</v>
      </c>
    </row>
    <row r="32" spans="1:20" ht="30" customHeight="1">
      <c r="A32" s="221"/>
      <c r="B32" s="244" t="s">
        <v>12</v>
      </c>
      <c r="C32" s="146" t="s">
        <v>199</v>
      </c>
      <c r="D32" s="141">
        <v>151998</v>
      </c>
      <c r="E32" s="141">
        <v>221872</v>
      </c>
      <c r="F32" s="141">
        <v>10000</v>
      </c>
      <c r="G32" s="141">
        <v>0</v>
      </c>
      <c r="H32" s="142">
        <v>24100</v>
      </c>
      <c r="I32" s="141">
        <v>0</v>
      </c>
      <c r="J32" s="141">
        <v>15000</v>
      </c>
      <c r="K32" s="141">
        <v>51250</v>
      </c>
      <c r="L32" s="141">
        <v>0</v>
      </c>
      <c r="M32" s="141">
        <v>184868</v>
      </c>
      <c r="N32" s="141">
        <v>0</v>
      </c>
      <c r="O32" s="141">
        <v>80885</v>
      </c>
      <c r="P32" s="141">
        <v>95806</v>
      </c>
      <c r="Q32" s="141">
        <v>0</v>
      </c>
      <c r="R32" s="141">
        <v>0</v>
      </c>
      <c r="S32" s="141">
        <f t="shared" si="0"/>
        <v>835779</v>
      </c>
    </row>
    <row r="33" spans="1:20" ht="30.75" customHeight="1">
      <c r="A33" s="221"/>
      <c r="B33" s="245"/>
      <c r="C33" s="146" t="s">
        <v>199</v>
      </c>
      <c r="D33" s="141">
        <v>0</v>
      </c>
      <c r="E33" s="141">
        <v>0</v>
      </c>
      <c r="F33" s="141">
        <v>0</v>
      </c>
      <c r="G33" s="141">
        <v>0</v>
      </c>
      <c r="H33" s="142">
        <v>0</v>
      </c>
      <c r="I33" s="141">
        <v>0</v>
      </c>
      <c r="J33" s="141">
        <v>0</v>
      </c>
      <c r="K33" s="141">
        <v>0</v>
      </c>
      <c r="L33" s="141">
        <v>0</v>
      </c>
      <c r="M33" s="141">
        <v>42920</v>
      </c>
      <c r="N33" s="141">
        <v>0</v>
      </c>
      <c r="O33" s="141">
        <v>0</v>
      </c>
      <c r="P33" s="141">
        <v>0</v>
      </c>
      <c r="Q33" s="141">
        <v>0</v>
      </c>
      <c r="R33" s="141">
        <v>0</v>
      </c>
      <c r="S33" s="141">
        <f t="shared" si="0"/>
        <v>42920</v>
      </c>
    </row>
    <row r="34" spans="1:20" ht="10.5" customHeight="1">
      <c r="A34" s="221"/>
      <c r="B34" s="140" t="s">
        <v>12</v>
      </c>
      <c r="C34" s="146" t="s">
        <v>202</v>
      </c>
      <c r="D34" s="141">
        <v>47590</v>
      </c>
      <c r="E34" s="141">
        <v>72270</v>
      </c>
      <c r="F34" s="141">
        <v>0</v>
      </c>
      <c r="G34" s="141">
        <v>0</v>
      </c>
      <c r="H34" s="142">
        <v>0</v>
      </c>
      <c r="I34" s="141">
        <v>0</v>
      </c>
      <c r="J34" s="141">
        <v>0</v>
      </c>
      <c r="K34" s="141">
        <v>40876.400000000001</v>
      </c>
      <c r="L34" s="141">
        <v>0</v>
      </c>
      <c r="M34" s="141">
        <v>0</v>
      </c>
      <c r="N34" s="141">
        <v>0</v>
      </c>
      <c r="O34" s="141">
        <v>0</v>
      </c>
      <c r="P34" s="141">
        <v>0</v>
      </c>
      <c r="Q34" s="141">
        <v>0</v>
      </c>
      <c r="R34" s="141">
        <v>0</v>
      </c>
      <c r="S34" s="141">
        <f t="shared" si="0"/>
        <v>160736.4</v>
      </c>
    </row>
    <row r="35" spans="1:20" ht="14.25" customHeight="1">
      <c r="A35" s="222"/>
      <c r="B35" s="220" t="s">
        <v>171</v>
      </c>
      <c r="C35" s="219"/>
      <c r="D35" s="143">
        <f>SUM(D30:D34)</f>
        <v>489582</v>
      </c>
      <c r="E35" s="143">
        <f t="shared" ref="E35:R35" si="4">SUM(E30:E34)</f>
        <v>551786</v>
      </c>
      <c r="F35" s="143">
        <f t="shared" si="4"/>
        <v>10000</v>
      </c>
      <c r="G35" s="143">
        <f t="shared" si="4"/>
        <v>0</v>
      </c>
      <c r="H35" s="143">
        <f t="shared" si="4"/>
        <v>24100</v>
      </c>
      <c r="I35" s="143">
        <f t="shared" si="4"/>
        <v>0</v>
      </c>
      <c r="J35" s="143">
        <f t="shared" si="4"/>
        <v>15000</v>
      </c>
      <c r="K35" s="143">
        <f t="shared" si="4"/>
        <v>202526.4</v>
      </c>
      <c r="L35" s="143">
        <f t="shared" si="4"/>
        <v>0</v>
      </c>
      <c r="M35" s="143">
        <f t="shared" si="4"/>
        <v>227788</v>
      </c>
      <c r="N35" s="143">
        <f t="shared" si="4"/>
        <v>0</v>
      </c>
      <c r="O35" s="143">
        <f t="shared" si="4"/>
        <v>80885</v>
      </c>
      <c r="P35" s="143">
        <f t="shared" si="4"/>
        <v>95806</v>
      </c>
      <c r="Q35" s="143">
        <f t="shared" si="4"/>
        <v>0</v>
      </c>
      <c r="R35" s="143">
        <f t="shared" si="4"/>
        <v>0</v>
      </c>
      <c r="S35" s="143">
        <f>SUM(S30:S34)</f>
        <v>1697473.4</v>
      </c>
      <c r="T35" s="151">
        <f>SUM(D35:R35)</f>
        <v>1697473.4</v>
      </c>
    </row>
    <row r="36" spans="1:20">
      <c r="A36" s="218" t="s">
        <v>63</v>
      </c>
      <c r="B36" s="140" t="s">
        <v>12</v>
      </c>
      <c r="C36" s="147" t="s">
        <v>205</v>
      </c>
      <c r="D36" s="141">
        <v>45552</v>
      </c>
      <c r="E36" s="141">
        <v>32643.95</v>
      </c>
      <c r="F36" s="141">
        <v>0</v>
      </c>
      <c r="G36" s="141">
        <v>0</v>
      </c>
      <c r="H36" s="142">
        <v>0</v>
      </c>
      <c r="I36" s="141">
        <v>0</v>
      </c>
      <c r="J36" s="141">
        <v>0</v>
      </c>
      <c r="K36" s="141">
        <v>28494</v>
      </c>
      <c r="L36" s="141">
        <v>0</v>
      </c>
      <c r="M36" s="141">
        <v>0</v>
      </c>
      <c r="N36" s="141">
        <v>0</v>
      </c>
      <c r="O36" s="141">
        <v>0</v>
      </c>
      <c r="P36" s="141">
        <v>0</v>
      </c>
      <c r="Q36" s="141">
        <v>0</v>
      </c>
      <c r="R36" s="141">
        <v>0</v>
      </c>
      <c r="S36" s="141">
        <f t="shared" si="0"/>
        <v>106689.95</v>
      </c>
    </row>
    <row r="37" spans="1:20" ht="10.5" customHeight="1">
      <c r="A37" s="221"/>
      <c r="B37" s="140" t="s">
        <v>12</v>
      </c>
      <c r="C37" s="312" t="s">
        <v>245</v>
      </c>
      <c r="D37" s="141">
        <v>0</v>
      </c>
      <c r="E37" s="141">
        <v>0</v>
      </c>
      <c r="F37" s="141">
        <v>0</v>
      </c>
      <c r="G37" s="141">
        <v>0</v>
      </c>
      <c r="H37" s="142">
        <v>0</v>
      </c>
      <c r="I37" s="141">
        <v>0</v>
      </c>
      <c r="J37" s="141">
        <v>0</v>
      </c>
      <c r="K37" s="141">
        <v>55000</v>
      </c>
      <c r="L37" s="141">
        <v>0</v>
      </c>
      <c r="M37" s="141">
        <v>0</v>
      </c>
      <c r="N37" s="141">
        <v>0</v>
      </c>
      <c r="O37" s="141">
        <v>0</v>
      </c>
      <c r="P37" s="141">
        <v>0</v>
      </c>
      <c r="Q37" s="141">
        <v>0</v>
      </c>
      <c r="R37" s="141">
        <v>0</v>
      </c>
      <c r="S37" s="141">
        <f t="shared" si="0"/>
        <v>55000</v>
      </c>
    </row>
    <row r="38" spans="1:20" ht="10.5" customHeight="1">
      <c r="A38" s="221"/>
      <c r="B38" s="140" t="s">
        <v>12</v>
      </c>
      <c r="C38" s="312" t="s">
        <v>206</v>
      </c>
      <c r="D38" s="141">
        <v>18140</v>
      </c>
      <c r="E38" s="141">
        <v>0</v>
      </c>
      <c r="F38" s="141">
        <v>0</v>
      </c>
      <c r="G38" s="141">
        <v>0</v>
      </c>
      <c r="H38" s="142">
        <v>0</v>
      </c>
      <c r="I38" s="141">
        <v>0</v>
      </c>
      <c r="J38" s="141">
        <v>0</v>
      </c>
      <c r="K38" s="141">
        <v>0</v>
      </c>
      <c r="L38" s="141">
        <v>0</v>
      </c>
      <c r="M38" s="141">
        <v>0</v>
      </c>
      <c r="N38" s="141">
        <v>0</v>
      </c>
      <c r="O38" s="141">
        <v>0</v>
      </c>
      <c r="P38" s="141">
        <v>0</v>
      </c>
      <c r="Q38" s="141">
        <v>0</v>
      </c>
      <c r="R38" s="141">
        <v>0</v>
      </c>
      <c r="S38" s="141">
        <f t="shared" si="0"/>
        <v>18140</v>
      </c>
    </row>
    <row r="39" spans="1:20" ht="10.5" customHeight="1">
      <c r="A39" s="221"/>
      <c r="B39" s="140" t="s">
        <v>12</v>
      </c>
      <c r="C39" s="312" t="s">
        <v>207</v>
      </c>
      <c r="D39" s="141">
        <v>0</v>
      </c>
      <c r="E39" s="141">
        <v>0</v>
      </c>
      <c r="F39" s="141">
        <v>0</v>
      </c>
      <c r="G39" s="141">
        <v>0</v>
      </c>
      <c r="H39" s="142">
        <v>455398.40000000002</v>
      </c>
      <c r="I39" s="141">
        <v>0</v>
      </c>
      <c r="J39" s="141"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1">
        <v>0</v>
      </c>
      <c r="Q39" s="141">
        <v>0</v>
      </c>
      <c r="R39" s="141">
        <v>0</v>
      </c>
      <c r="S39" s="141">
        <f t="shared" si="0"/>
        <v>455398.40000000002</v>
      </c>
    </row>
    <row r="40" spans="1:20" ht="10.5" customHeight="1">
      <c r="A40" s="221"/>
      <c r="B40" s="140" t="s">
        <v>12</v>
      </c>
      <c r="C40" s="312" t="s">
        <v>208</v>
      </c>
      <c r="D40" s="141">
        <v>93637.5</v>
      </c>
      <c r="E40" s="141">
        <v>0</v>
      </c>
      <c r="F40" s="141">
        <v>0</v>
      </c>
      <c r="G40" s="141">
        <v>0</v>
      </c>
      <c r="H40" s="142">
        <v>0</v>
      </c>
      <c r="I40" s="141">
        <v>0</v>
      </c>
      <c r="J40" s="141">
        <v>0</v>
      </c>
      <c r="K40" s="141">
        <v>65625</v>
      </c>
      <c r="L40" s="141">
        <v>0</v>
      </c>
      <c r="M40" s="141">
        <v>0</v>
      </c>
      <c r="N40" s="141">
        <v>0</v>
      </c>
      <c r="O40" s="141">
        <v>0</v>
      </c>
      <c r="P40" s="141">
        <v>0</v>
      </c>
      <c r="Q40" s="141">
        <v>0</v>
      </c>
      <c r="R40" s="141">
        <v>0</v>
      </c>
      <c r="S40" s="141">
        <f t="shared" si="0"/>
        <v>159262.5</v>
      </c>
    </row>
    <row r="41" spans="1:20" ht="10.5" customHeight="1">
      <c r="A41" s="221"/>
      <c r="B41" s="140" t="s">
        <v>12</v>
      </c>
      <c r="C41" s="312" t="s">
        <v>210</v>
      </c>
      <c r="D41" s="141">
        <v>50000</v>
      </c>
      <c r="E41" s="141">
        <v>0</v>
      </c>
      <c r="F41" s="141">
        <v>0</v>
      </c>
      <c r="G41" s="141">
        <v>0</v>
      </c>
      <c r="H41" s="142">
        <v>0</v>
      </c>
      <c r="I41" s="141">
        <v>0</v>
      </c>
      <c r="J41" s="141">
        <v>0</v>
      </c>
      <c r="K41" s="141">
        <v>37600</v>
      </c>
      <c r="L41" s="141">
        <v>0</v>
      </c>
      <c r="M41" s="141">
        <v>0</v>
      </c>
      <c r="N41" s="141">
        <v>0</v>
      </c>
      <c r="O41" s="141">
        <v>0</v>
      </c>
      <c r="P41" s="141">
        <v>0</v>
      </c>
      <c r="Q41" s="141">
        <v>0</v>
      </c>
      <c r="R41" s="141">
        <v>0</v>
      </c>
      <c r="S41" s="141">
        <f t="shared" si="0"/>
        <v>87600</v>
      </c>
    </row>
    <row r="42" spans="1:20" ht="10.5" customHeight="1">
      <c r="A42" s="221"/>
      <c r="B42" s="140" t="s">
        <v>12</v>
      </c>
      <c r="C42" s="312" t="s">
        <v>211</v>
      </c>
      <c r="D42" s="141">
        <v>179835.12</v>
      </c>
      <c r="E42" s="141">
        <v>0</v>
      </c>
      <c r="F42" s="141">
        <v>0</v>
      </c>
      <c r="G42" s="141">
        <v>0</v>
      </c>
      <c r="H42" s="142">
        <v>0</v>
      </c>
      <c r="I42" s="141">
        <v>0</v>
      </c>
      <c r="J42" s="141">
        <v>0</v>
      </c>
      <c r="K42" s="141">
        <v>173514</v>
      </c>
      <c r="L42" s="141">
        <v>0</v>
      </c>
      <c r="M42" s="141">
        <v>0</v>
      </c>
      <c r="N42" s="141">
        <v>0</v>
      </c>
      <c r="O42" s="141">
        <v>0</v>
      </c>
      <c r="P42" s="141">
        <v>0</v>
      </c>
      <c r="Q42" s="141">
        <v>0</v>
      </c>
      <c r="R42" s="141">
        <v>0</v>
      </c>
      <c r="S42" s="141">
        <f t="shared" si="0"/>
        <v>353349.12</v>
      </c>
    </row>
    <row r="43" spans="1:20" ht="14.25" customHeight="1">
      <c r="A43" s="221"/>
      <c r="B43" s="140" t="s">
        <v>12</v>
      </c>
      <c r="C43" s="312" t="s">
        <v>247</v>
      </c>
      <c r="D43" s="141">
        <v>0</v>
      </c>
      <c r="E43" s="141">
        <v>0</v>
      </c>
      <c r="F43" s="141">
        <v>0</v>
      </c>
      <c r="G43" s="141">
        <v>0</v>
      </c>
      <c r="H43" s="142">
        <v>0</v>
      </c>
      <c r="I43" s="141">
        <v>70000</v>
      </c>
      <c r="J43" s="141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1">
        <v>0</v>
      </c>
      <c r="Q43" s="141">
        <v>0</v>
      </c>
      <c r="R43" s="141">
        <v>0</v>
      </c>
      <c r="S43" s="141">
        <f t="shared" si="0"/>
        <v>70000</v>
      </c>
    </row>
    <row r="44" spans="1:20" ht="10.5" customHeight="1">
      <c r="A44" s="221"/>
      <c r="B44" s="140" t="s">
        <v>12</v>
      </c>
      <c r="C44" s="312" t="s">
        <v>213</v>
      </c>
      <c r="D44" s="141">
        <v>0</v>
      </c>
      <c r="E44" s="141">
        <v>0</v>
      </c>
      <c r="F44" s="141">
        <v>0</v>
      </c>
      <c r="G44" s="141">
        <v>0</v>
      </c>
      <c r="H44" s="142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1">
        <v>0</v>
      </c>
      <c r="Q44" s="141">
        <v>18750</v>
      </c>
      <c r="R44" s="141">
        <v>0</v>
      </c>
      <c r="S44" s="141">
        <f t="shared" si="0"/>
        <v>18750</v>
      </c>
    </row>
    <row r="45" spans="1:20" ht="10.5" customHeight="1">
      <c r="A45" s="221"/>
      <c r="B45" s="140" t="s">
        <v>12</v>
      </c>
      <c r="C45" s="312" t="s">
        <v>248</v>
      </c>
      <c r="D45" s="141">
        <v>3000</v>
      </c>
      <c r="E45" s="141">
        <v>0</v>
      </c>
      <c r="F45" s="141">
        <v>0</v>
      </c>
      <c r="G45" s="141">
        <v>0</v>
      </c>
      <c r="H45" s="142">
        <v>0</v>
      </c>
      <c r="I45" s="141">
        <v>0</v>
      </c>
      <c r="J45" s="141">
        <v>0</v>
      </c>
      <c r="K45" s="141">
        <v>0</v>
      </c>
      <c r="L45" s="141">
        <v>0</v>
      </c>
      <c r="M45" s="141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f t="shared" si="0"/>
        <v>3000</v>
      </c>
    </row>
    <row r="46" spans="1:20" ht="10.5" customHeight="1">
      <c r="A46" s="221"/>
      <c r="B46" s="140" t="s">
        <v>12</v>
      </c>
      <c r="C46" s="312" t="s">
        <v>215</v>
      </c>
      <c r="D46" s="141">
        <v>39832</v>
      </c>
      <c r="E46" s="141">
        <v>19962</v>
      </c>
      <c r="F46" s="141">
        <v>0</v>
      </c>
      <c r="G46" s="141">
        <v>0</v>
      </c>
      <c r="H46" s="142">
        <v>0</v>
      </c>
      <c r="I46" s="141">
        <v>0</v>
      </c>
      <c r="J46" s="141">
        <v>0</v>
      </c>
      <c r="K46" s="141">
        <v>17721</v>
      </c>
      <c r="L46" s="141">
        <v>0</v>
      </c>
      <c r="M46" s="141">
        <v>0</v>
      </c>
      <c r="N46" s="141">
        <v>0</v>
      </c>
      <c r="O46" s="141">
        <v>0</v>
      </c>
      <c r="P46" s="141">
        <v>0</v>
      </c>
      <c r="Q46" s="141">
        <v>0</v>
      </c>
      <c r="R46" s="141">
        <v>0</v>
      </c>
      <c r="S46" s="141">
        <f t="shared" si="0"/>
        <v>77515</v>
      </c>
    </row>
    <row r="47" spans="1:20" ht="14.25" customHeight="1">
      <c r="A47" s="222"/>
      <c r="B47" s="220" t="s">
        <v>171</v>
      </c>
      <c r="C47" s="219"/>
      <c r="D47" s="143">
        <f>SUM(D36:D46)</f>
        <v>429996.62</v>
      </c>
      <c r="E47" s="143">
        <f t="shared" ref="E47:R47" si="5">SUM(E36:E46)</f>
        <v>52605.95</v>
      </c>
      <c r="F47" s="143">
        <f t="shared" si="5"/>
        <v>0</v>
      </c>
      <c r="G47" s="143">
        <f t="shared" si="5"/>
        <v>0</v>
      </c>
      <c r="H47" s="143">
        <f t="shared" si="5"/>
        <v>455398.40000000002</v>
      </c>
      <c r="I47" s="143">
        <f t="shared" si="5"/>
        <v>70000</v>
      </c>
      <c r="J47" s="143">
        <f t="shared" si="5"/>
        <v>0</v>
      </c>
      <c r="K47" s="143">
        <f t="shared" si="5"/>
        <v>377954</v>
      </c>
      <c r="L47" s="143">
        <f t="shared" si="5"/>
        <v>0</v>
      </c>
      <c r="M47" s="143">
        <f t="shared" si="5"/>
        <v>0</v>
      </c>
      <c r="N47" s="143">
        <f t="shared" si="5"/>
        <v>0</v>
      </c>
      <c r="O47" s="143">
        <f t="shared" si="5"/>
        <v>0</v>
      </c>
      <c r="P47" s="143">
        <f t="shared" si="5"/>
        <v>0</v>
      </c>
      <c r="Q47" s="143">
        <f t="shared" si="5"/>
        <v>18750</v>
      </c>
      <c r="R47" s="143">
        <f t="shared" si="5"/>
        <v>0</v>
      </c>
      <c r="S47" s="143">
        <f>SUM(S36:S46)</f>
        <v>1404704.9700000002</v>
      </c>
      <c r="T47" s="151">
        <f>SUM(D47:R47)</f>
        <v>1404704.97</v>
      </c>
    </row>
    <row r="48" spans="1:20">
      <c r="A48" s="218" t="s">
        <v>65</v>
      </c>
      <c r="B48" s="144" t="s">
        <v>12</v>
      </c>
      <c r="C48" s="104" t="s">
        <v>217</v>
      </c>
      <c r="D48" s="141">
        <v>85289.04</v>
      </c>
      <c r="E48" s="141">
        <v>0</v>
      </c>
      <c r="F48" s="141">
        <v>0</v>
      </c>
      <c r="G48" s="141">
        <v>0</v>
      </c>
      <c r="H48" s="142">
        <v>0</v>
      </c>
      <c r="I48" s="141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1">
        <v>0</v>
      </c>
      <c r="Q48" s="141">
        <v>0</v>
      </c>
      <c r="R48" s="141">
        <v>0</v>
      </c>
      <c r="S48" s="141">
        <f t="shared" si="0"/>
        <v>85289.04</v>
      </c>
    </row>
    <row r="49" spans="1:20" ht="10.5" customHeight="1">
      <c r="A49" s="221"/>
      <c r="B49" s="144" t="s">
        <v>12</v>
      </c>
      <c r="C49" s="104" t="s">
        <v>218</v>
      </c>
      <c r="D49" s="141">
        <v>5060</v>
      </c>
      <c r="E49" s="141">
        <v>0</v>
      </c>
      <c r="F49" s="141">
        <v>0</v>
      </c>
      <c r="G49" s="141">
        <v>0</v>
      </c>
      <c r="H49" s="142">
        <v>0</v>
      </c>
      <c r="I49" s="141">
        <v>0</v>
      </c>
      <c r="J49" s="141">
        <v>0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1">
        <v>0</v>
      </c>
      <c r="Q49" s="141">
        <v>0</v>
      </c>
      <c r="R49" s="141">
        <v>0</v>
      </c>
      <c r="S49" s="141">
        <f t="shared" si="0"/>
        <v>5060</v>
      </c>
    </row>
    <row r="50" spans="1:20" ht="10.5" customHeight="1">
      <c r="A50" s="221"/>
      <c r="B50" s="144" t="s">
        <v>12</v>
      </c>
      <c r="C50" s="104" t="s">
        <v>220</v>
      </c>
      <c r="D50" s="141">
        <v>1512.59</v>
      </c>
      <c r="E50" s="141">
        <v>0</v>
      </c>
      <c r="F50" s="141">
        <v>0</v>
      </c>
      <c r="G50" s="141">
        <v>0</v>
      </c>
      <c r="H50" s="142">
        <v>0</v>
      </c>
      <c r="I50" s="141">
        <v>0</v>
      </c>
      <c r="J50" s="141">
        <v>0</v>
      </c>
      <c r="K50" s="141">
        <v>0</v>
      </c>
      <c r="L50" s="141">
        <v>0</v>
      </c>
      <c r="M50" s="141">
        <v>0</v>
      </c>
      <c r="N50" s="141">
        <v>0</v>
      </c>
      <c r="O50" s="141">
        <v>0</v>
      </c>
      <c r="P50" s="141">
        <v>0</v>
      </c>
      <c r="Q50" s="141">
        <v>0</v>
      </c>
      <c r="R50" s="141">
        <v>0</v>
      </c>
      <c r="S50" s="141">
        <f t="shared" si="0"/>
        <v>1512.59</v>
      </c>
    </row>
    <row r="51" spans="1:20" ht="10.5" customHeight="1">
      <c r="A51" s="221"/>
      <c r="B51" s="144" t="s">
        <v>12</v>
      </c>
      <c r="C51" s="104" t="s">
        <v>221</v>
      </c>
      <c r="D51" s="141">
        <v>13286</v>
      </c>
      <c r="E51" s="141">
        <v>0</v>
      </c>
      <c r="F51" s="141">
        <v>0</v>
      </c>
      <c r="G51" s="141">
        <v>0</v>
      </c>
      <c r="H51" s="142">
        <v>0</v>
      </c>
      <c r="I51" s="141">
        <v>0</v>
      </c>
      <c r="J51" s="141">
        <v>0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1">
        <v>0</v>
      </c>
      <c r="Q51" s="141">
        <v>0</v>
      </c>
      <c r="R51" s="141">
        <v>0</v>
      </c>
      <c r="S51" s="141">
        <f t="shared" si="0"/>
        <v>13286</v>
      </c>
    </row>
    <row r="52" spans="1:20" ht="14.25" customHeight="1">
      <c r="A52" s="221"/>
      <c r="B52" s="144" t="s">
        <v>12</v>
      </c>
      <c r="C52" s="104" t="s">
        <v>222</v>
      </c>
      <c r="D52" s="141">
        <v>19872.419999999998</v>
      </c>
      <c r="E52" s="141">
        <v>0</v>
      </c>
      <c r="F52" s="141">
        <v>0</v>
      </c>
      <c r="G52" s="141">
        <v>0</v>
      </c>
      <c r="H52" s="142">
        <v>0</v>
      </c>
      <c r="I52" s="141">
        <v>0</v>
      </c>
      <c r="J52" s="141">
        <v>0</v>
      </c>
      <c r="K52" s="141">
        <v>0</v>
      </c>
      <c r="L52" s="141">
        <v>0</v>
      </c>
      <c r="M52" s="141">
        <v>0</v>
      </c>
      <c r="N52" s="141">
        <v>0</v>
      </c>
      <c r="O52" s="141">
        <v>0</v>
      </c>
      <c r="P52" s="141">
        <v>0</v>
      </c>
      <c r="Q52" s="141">
        <v>0</v>
      </c>
      <c r="R52" s="141">
        <v>0</v>
      </c>
      <c r="S52" s="141">
        <f t="shared" si="0"/>
        <v>19872.419999999998</v>
      </c>
    </row>
    <row r="53" spans="1:20" ht="10.5" customHeight="1">
      <c r="A53" s="222"/>
      <c r="B53" s="220" t="s">
        <v>171</v>
      </c>
      <c r="C53" s="219"/>
      <c r="D53" s="143">
        <f>SUM(D48:D52)</f>
        <v>125020.04999999999</v>
      </c>
      <c r="E53" s="143">
        <f t="shared" ref="E53:R53" si="6">SUM(E48:E52)</f>
        <v>0</v>
      </c>
      <c r="F53" s="143">
        <f t="shared" si="6"/>
        <v>0</v>
      </c>
      <c r="G53" s="143">
        <f t="shared" si="6"/>
        <v>0</v>
      </c>
      <c r="H53" s="143">
        <f t="shared" si="6"/>
        <v>0</v>
      </c>
      <c r="I53" s="143">
        <f t="shared" si="6"/>
        <v>0</v>
      </c>
      <c r="J53" s="143">
        <f t="shared" si="6"/>
        <v>0</v>
      </c>
      <c r="K53" s="143">
        <f t="shared" si="6"/>
        <v>0</v>
      </c>
      <c r="L53" s="143">
        <f t="shared" si="6"/>
        <v>0</v>
      </c>
      <c r="M53" s="143">
        <f t="shared" si="6"/>
        <v>0</v>
      </c>
      <c r="N53" s="143">
        <f t="shared" si="6"/>
        <v>0</v>
      </c>
      <c r="O53" s="143">
        <f t="shared" si="6"/>
        <v>0</v>
      </c>
      <c r="P53" s="143">
        <f t="shared" si="6"/>
        <v>0</v>
      </c>
      <c r="Q53" s="143">
        <f t="shared" si="6"/>
        <v>0</v>
      </c>
      <c r="R53" s="143">
        <f t="shared" si="6"/>
        <v>0</v>
      </c>
      <c r="S53" s="143">
        <f>SUM(S48:S52)</f>
        <v>125020.04999999999</v>
      </c>
      <c r="T53" s="151">
        <f>SUM(D53:R53)</f>
        <v>125020.04999999999</v>
      </c>
    </row>
    <row r="54" spans="1:20" ht="14.25" customHeight="1">
      <c r="A54" s="218" t="s">
        <v>67</v>
      </c>
      <c r="B54" s="148" t="s">
        <v>12</v>
      </c>
      <c r="C54" s="114" t="s">
        <v>249</v>
      </c>
      <c r="D54" s="141">
        <v>896000</v>
      </c>
      <c r="E54" s="141">
        <v>0</v>
      </c>
      <c r="F54" s="141">
        <v>0</v>
      </c>
      <c r="G54" s="141">
        <v>0</v>
      </c>
      <c r="H54" s="142">
        <v>0</v>
      </c>
      <c r="I54" s="141">
        <v>0</v>
      </c>
      <c r="J54" s="141">
        <v>0</v>
      </c>
      <c r="K54" s="141">
        <v>0</v>
      </c>
      <c r="L54" s="141">
        <v>0</v>
      </c>
      <c r="M54" s="141">
        <v>0</v>
      </c>
      <c r="N54" s="141">
        <v>0</v>
      </c>
      <c r="O54" s="141">
        <v>0</v>
      </c>
      <c r="P54" s="141">
        <v>0</v>
      </c>
      <c r="Q54" s="141">
        <v>0</v>
      </c>
      <c r="R54" s="141">
        <v>0</v>
      </c>
      <c r="S54" s="141">
        <f t="shared" si="0"/>
        <v>896000</v>
      </c>
    </row>
    <row r="55" spans="1:20" ht="10.5" customHeight="1">
      <c r="A55" s="221"/>
      <c r="B55" s="148" t="s">
        <v>12</v>
      </c>
      <c r="C55" s="149" t="s">
        <v>224</v>
      </c>
      <c r="D55" s="141">
        <v>0</v>
      </c>
      <c r="E55" s="141">
        <v>0</v>
      </c>
      <c r="F55" s="141">
        <v>0</v>
      </c>
      <c r="G55" s="141">
        <v>0</v>
      </c>
      <c r="H55" s="142">
        <v>0</v>
      </c>
      <c r="I55" s="141">
        <v>0</v>
      </c>
      <c r="J55" s="141">
        <v>0</v>
      </c>
      <c r="K55" s="141">
        <v>0</v>
      </c>
      <c r="L55" s="141">
        <v>0</v>
      </c>
      <c r="M55" s="141">
        <v>0</v>
      </c>
      <c r="N55" s="141">
        <v>0</v>
      </c>
      <c r="O55" s="141">
        <v>0</v>
      </c>
      <c r="P55" s="141">
        <v>0</v>
      </c>
      <c r="Q55" s="141">
        <v>0</v>
      </c>
      <c r="R55" s="141">
        <v>0</v>
      </c>
      <c r="S55" s="141">
        <f t="shared" si="0"/>
        <v>0</v>
      </c>
    </row>
    <row r="56" spans="1:20" ht="10.5" customHeight="1">
      <c r="A56" s="221"/>
      <c r="B56" s="148" t="s">
        <v>12</v>
      </c>
      <c r="C56" s="149" t="s">
        <v>250</v>
      </c>
      <c r="D56" s="141">
        <v>25000</v>
      </c>
      <c r="E56" s="141">
        <v>0</v>
      </c>
      <c r="F56" s="141">
        <v>0</v>
      </c>
      <c r="G56" s="141">
        <v>0</v>
      </c>
      <c r="H56" s="142">
        <v>0</v>
      </c>
      <c r="I56" s="141">
        <v>0</v>
      </c>
      <c r="J56" s="141">
        <v>0</v>
      </c>
      <c r="K56" s="141">
        <v>0</v>
      </c>
      <c r="L56" s="141">
        <v>0</v>
      </c>
      <c r="M56" s="141">
        <v>0</v>
      </c>
      <c r="N56" s="141">
        <v>0</v>
      </c>
      <c r="O56" s="141">
        <v>0</v>
      </c>
      <c r="P56" s="141">
        <v>0</v>
      </c>
      <c r="Q56" s="141">
        <v>0</v>
      </c>
      <c r="R56" s="141">
        <v>0</v>
      </c>
      <c r="S56" s="141">
        <f t="shared" si="0"/>
        <v>25000</v>
      </c>
    </row>
    <row r="57" spans="1:20" ht="10.5" customHeight="1">
      <c r="A57" s="221"/>
      <c r="B57" s="148" t="s">
        <v>12</v>
      </c>
      <c r="C57" s="149" t="s">
        <v>251</v>
      </c>
      <c r="D57" s="141">
        <v>4000</v>
      </c>
      <c r="E57" s="141">
        <v>0</v>
      </c>
      <c r="F57" s="141">
        <v>0</v>
      </c>
      <c r="G57" s="141">
        <v>0</v>
      </c>
      <c r="H57" s="142">
        <v>0</v>
      </c>
      <c r="I57" s="141">
        <v>0</v>
      </c>
      <c r="J57" s="141">
        <v>0</v>
      </c>
      <c r="K57" s="141">
        <v>0</v>
      </c>
      <c r="L57" s="141">
        <v>0</v>
      </c>
      <c r="M57" s="141">
        <v>0</v>
      </c>
      <c r="N57" s="141">
        <v>0</v>
      </c>
      <c r="O57" s="141">
        <v>0</v>
      </c>
      <c r="P57" s="141">
        <v>0</v>
      </c>
      <c r="Q57" s="141">
        <v>0</v>
      </c>
      <c r="R57" s="141">
        <v>0</v>
      </c>
      <c r="S57" s="141">
        <f t="shared" si="0"/>
        <v>4000</v>
      </c>
    </row>
    <row r="58" spans="1:20" ht="10.5" customHeight="1">
      <c r="A58" s="221"/>
      <c r="B58" s="148" t="s">
        <v>12</v>
      </c>
      <c r="C58" s="149" t="s">
        <v>252</v>
      </c>
      <c r="D58" s="141">
        <v>0</v>
      </c>
      <c r="E58" s="141">
        <v>0</v>
      </c>
      <c r="F58" s="141">
        <v>0</v>
      </c>
      <c r="G58" s="141">
        <v>0</v>
      </c>
      <c r="H58" s="142">
        <v>0</v>
      </c>
      <c r="I58" s="141">
        <v>0</v>
      </c>
      <c r="J58" s="141">
        <v>0</v>
      </c>
      <c r="K58" s="141">
        <v>15000</v>
      </c>
      <c r="L58" s="141">
        <v>0</v>
      </c>
      <c r="M58" s="141">
        <v>0</v>
      </c>
      <c r="N58" s="141">
        <v>0</v>
      </c>
      <c r="O58" s="141">
        <v>0</v>
      </c>
      <c r="P58" s="141">
        <v>0</v>
      </c>
      <c r="Q58" s="141">
        <v>0</v>
      </c>
      <c r="R58" s="141">
        <v>0</v>
      </c>
      <c r="S58" s="141">
        <f t="shared" si="0"/>
        <v>15000</v>
      </c>
    </row>
    <row r="59" spans="1:20" ht="14.25" customHeight="1">
      <c r="A59" s="221"/>
      <c r="B59" s="148" t="s">
        <v>12</v>
      </c>
      <c r="C59" s="114" t="s">
        <v>226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1">
        <v>0</v>
      </c>
      <c r="J59" s="141">
        <v>0</v>
      </c>
      <c r="K59" s="141">
        <v>134822.29999999999</v>
      </c>
      <c r="L59" s="141">
        <v>0</v>
      </c>
      <c r="M59" s="141">
        <v>0</v>
      </c>
      <c r="N59" s="141">
        <v>0</v>
      </c>
      <c r="O59" s="141">
        <v>0</v>
      </c>
      <c r="P59" s="141">
        <v>0</v>
      </c>
      <c r="Q59" s="141">
        <v>0</v>
      </c>
      <c r="R59" s="141">
        <v>0</v>
      </c>
      <c r="S59" s="141">
        <f t="shared" si="0"/>
        <v>134822.29999999999</v>
      </c>
    </row>
    <row r="60" spans="1:20" ht="10.5" customHeight="1">
      <c r="A60" s="222"/>
      <c r="B60" s="220" t="s">
        <v>171</v>
      </c>
      <c r="C60" s="219"/>
      <c r="D60" s="143">
        <f>SUM(D54:D59)</f>
        <v>925000</v>
      </c>
      <c r="E60" s="143">
        <f t="shared" ref="E60:R60" si="7">SUM(E54:E59)</f>
        <v>0</v>
      </c>
      <c r="F60" s="143">
        <f t="shared" si="7"/>
        <v>0</v>
      </c>
      <c r="G60" s="143">
        <f t="shared" si="7"/>
        <v>0</v>
      </c>
      <c r="H60" s="143">
        <f t="shared" si="7"/>
        <v>0</v>
      </c>
      <c r="I60" s="143">
        <f t="shared" si="7"/>
        <v>0</v>
      </c>
      <c r="J60" s="143">
        <f t="shared" si="7"/>
        <v>0</v>
      </c>
      <c r="K60" s="143">
        <f t="shared" si="7"/>
        <v>149822.29999999999</v>
      </c>
      <c r="L60" s="143">
        <f t="shared" si="7"/>
        <v>0</v>
      </c>
      <c r="M60" s="143">
        <f t="shared" si="7"/>
        <v>0</v>
      </c>
      <c r="N60" s="143">
        <f t="shared" si="7"/>
        <v>0</v>
      </c>
      <c r="O60" s="143">
        <f t="shared" si="7"/>
        <v>0</v>
      </c>
      <c r="P60" s="143">
        <f t="shared" si="7"/>
        <v>0</v>
      </c>
      <c r="Q60" s="143">
        <f t="shared" si="7"/>
        <v>0</v>
      </c>
      <c r="R60" s="143">
        <f t="shared" si="7"/>
        <v>0</v>
      </c>
      <c r="S60" s="143">
        <f>SUM(S54:S59)</f>
        <v>1074822.3</v>
      </c>
      <c r="T60" s="151">
        <f>SUM(D60:R60)</f>
        <v>1074822.3</v>
      </c>
    </row>
    <row r="61" spans="1:20">
      <c r="A61" s="218" t="s">
        <v>73</v>
      </c>
      <c r="B61" s="150" t="s">
        <v>12</v>
      </c>
      <c r="C61" s="146" t="s">
        <v>73</v>
      </c>
      <c r="D61" s="141">
        <v>25000</v>
      </c>
      <c r="E61" s="141">
        <v>0</v>
      </c>
      <c r="F61" s="141">
        <v>0</v>
      </c>
      <c r="G61" s="141">
        <v>0</v>
      </c>
      <c r="H61" s="142">
        <v>0</v>
      </c>
      <c r="I61" s="141">
        <v>0</v>
      </c>
      <c r="J61" s="141">
        <v>0</v>
      </c>
      <c r="K61" s="141">
        <v>0</v>
      </c>
      <c r="L61" s="141">
        <v>0</v>
      </c>
      <c r="M61" s="141">
        <v>0</v>
      </c>
      <c r="N61" s="141">
        <v>0</v>
      </c>
      <c r="O61" s="141">
        <v>0</v>
      </c>
      <c r="P61" s="141">
        <v>0</v>
      </c>
      <c r="Q61" s="141">
        <v>0</v>
      </c>
      <c r="R61" s="141">
        <v>0</v>
      </c>
      <c r="S61" s="141">
        <f t="shared" si="0"/>
        <v>25000</v>
      </c>
    </row>
    <row r="62" spans="1:20">
      <c r="A62" s="222"/>
      <c r="B62" s="223" t="s">
        <v>171</v>
      </c>
      <c r="C62" s="246"/>
      <c r="D62" s="143">
        <f>SUM(D61)</f>
        <v>25000</v>
      </c>
      <c r="E62" s="143">
        <f t="shared" ref="E62:R62" si="8">SUM(E61)</f>
        <v>0</v>
      </c>
      <c r="F62" s="143">
        <f t="shared" si="8"/>
        <v>0</v>
      </c>
      <c r="G62" s="143">
        <f t="shared" si="8"/>
        <v>0</v>
      </c>
      <c r="H62" s="143">
        <f t="shared" si="8"/>
        <v>0</v>
      </c>
      <c r="I62" s="143">
        <f t="shared" si="8"/>
        <v>0</v>
      </c>
      <c r="J62" s="143">
        <f t="shared" si="8"/>
        <v>0</v>
      </c>
      <c r="K62" s="143">
        <f t="shared" si="8"/>
        <v>0</v>
      </c>
      <c r="L62" s="143">
        <f t="shared" si="8"/>
        <v>0</v>
      </c>
      <c r="M62" s="143">
        <f t="shared" si="8"/>
        <v>0</v>
      </c>
      <c r="N62" s="143">
        <f t="shared" si="8"/>
        <v>0</v>
      </c>
      <c r="O62" s="143">
        <f t="shared" si="8"/>
        <v>0</v>
      </c>
      <c r="P62" s="143">
        <f t="shared" si="8"/>
        <v>0</v>
      </c>
      <c r="Q62" s="143">
        <f t="shared" si="8"/>
        <v>0</v>
      </c>
      <c r="R62" s="143">
        <f t="shared" si="8"/>
        <v>0</v>
      </c>
      <c r="S62" s="143">
        <f>SUM(S61)</f>
        <v>25000</v>
      </c>
      <c r="T62" s="151">
        <f>SUM(D62:R62)</f>
        <v>25000</v>
      </c>
    </row>
    <row r="63" spans="1:20" ht="14.25" customHeight="1">
      <c r="A63" s="218" t="s">
        <v>75</v>
      </c>
      <c r="B63" s="150" t="s">
        <v>12</v>
      </c>
      <c r="C63" s="146" t="s">
        <v>233</v>
      </c>
      <c r="D63" s="141">
        <v>0</v>
      </c>
      <c r="E63" s="141">
        <v>0</v>
      </c>
      <c r="F63" s="141">
        <v>0</v>
      </c>
      <c r="G63" s="141">
        <v>0</v>
      </c>
      <c r="H63" s="142">
        <v>27000</v>
      </c>
      <c r="I63" s="141">
        <v>0</v>
      </c>
      <c r="J63" s="141">
        <v>0</v>
      </c>
      <c r="K63" s="141">
        <v>0</v>
      </c>
      <c r="L63" s="141">
        <v>0</v>
      </c>
      <c r="M63" s="141">
        <v>0</v>
      </c>
      <c r="N63" s="141">
        <v>11000</v>
      </c>
      <c r="O63" s="141">
        <v>0</v>
      </c>
      <c r="P63" s="141">
        <v>60000</v>
      </c>
      <c r="Q63" s="141">
        <v>0</v>
      </c>
      <c r="R63" s="141">
        <v>0</v>
      </c>
      <c r="S63" s="141">
        <f t="shared" si="0"/>
        <v>98000</v>
      </c>
    </row>
    <row r="64" spans="1:20" ht="14.25" customHeight="1">
      <c r="A64" s="222"/>
      <c r="B64" s="223" t="s">
        <v>171</v>
      </c>
      <c r="C64" s="246"/>
      <c r="D64" s="143">
        <f>SUM(D63)</f>
        <v>0</v>
      </c>
      <c r="E64" s="143">
        <f t="shared" ref="E64:S64" si="9">SUM(E63)</f>
        <v>0</v>
      </c>
      <c r="F64" s="143">
        <f t="shared" si="9"/>
        <v>0</v>
      </c>
      <c r="G64" s="143">
        <f t="shared" si="9"/>
        <v>0</v>
      </c>
      <c r="H64" s="143">
        <f t="shared" si="9"/>
        <v>27000</v>
      </c>
      <c r="I64" s="143">
        <f t="shared" si="9"/>
        <v>0</v>
      </c>
      <c r="J64" s="143">
        <f t="shared" si="9"/>
        <v>0</v>
      </c>
      <c r="K64" s="143">
        <f t="shared" si="9"/>
        <v>0</v>
      </c>
      <c r="L64" s="143">
        <f t="shared" si="9"/>
        <v>0</v>
      </c>
      <c r="M64" s="143">
        <f t="shared" si="9"/>
        <v>0</v>
      </c>
      <c r="N64" s="143">
        <f t="shared" si="9"/>
        <v>11000</v>
      </c>
      <c r="O64" s="143">
        <f t="shared" si="9"/>
        <v>0</v>
      </c>
      <c r="P64" s="143">
        <f t="shared" si="9"/>
        <v>60000</v>
      </c>
      <c r="Q64" s="143">
        <f t="shared" si="9"/>
        <v>0</v>
      </c>
      <c r="R64" s="143">
        <f t="shared" si="9"/>
        <v>0</v>
      </c>
      <c r="S64" s="143">
        <f t="shared" si="9"/>
        <v>98000</v>
      </c>
      <c r="T64" s="151">
        <f>SUM(D64:R64)</f>
        <v>98000</v>
      </c>
    </row>
    <row r="65" spans="1:20" ht="21">
      <c r="A65" s="218" t="s">
        <v>71</v>
      </c>
      <c r="B65" s="150" t="s">
        <v>12</v>
      </c>
      <c r="C65" s="146" t="s">
        <v>229</v>
      </c>
      <c r="D65" s="141">
        <v>0</v>
      </c>
      <c r="E65" s="141">
        <v>0</v>
      </c>
      <c r="F65" s="141">
        <v>0</v>
      </c>
      <c r="G65" s="141">
        <v>0</v>
      </c>
      <c r="H65" s="142">
        <v>0</v>
      </c>
      <c r="I65" s="141">
        <v>0</v>
      </c>
      <c r="J65" s="141">
        <v>0</v>
      </c>
      <c r="K65" s="141">
        <v>0</v>
      </c>
      <c r="L65" s="141">
        <v>2626000</v>
      </c>
      <c r="M65" s="141">
        <v>0</v>
      </c>
      <c r="N65" s="141">
        <v>0</v>
      </c>
      <c r="O65" s="141">
        <v>0</v>
      </c>
      <c r="P65" s="141">
        <v>0</v>
      </c>
      <c r="Q65" s="141">
        <v>0</v>
      </c>
      <c r="R65" s="141">
        <v>0</v>
      </c>
      <c r="S65" s="141">
        <f t="shared" si="0"/>
        <v>2626000</v>
      </c>
    </row>
    <row r="66" spans="1:20" ht="10.5" customHeight="1">
      <c r="A66" s="222"/>
      <c r="B66" s="220" t="s">
        <v>171</v>
      </c>
      <c r="C66" s="219"/>
      <c r="D66" s="143">
        <f>SUM(D65)</f>
        <v>0</v>
      </c>
      <c r="E66" s="143">
        <f t="shared" ref="E66:R66" si="10">SUM(E65)</f>
        <v>0</v>
      </c>
      <c r="F66" s="143">
        <f t="shared" si="10"/>
        <v>0</v>
      </c>
      <c r="G66" s="143">
        <f t="shared" si="10"/>
        <v>0</v>
      </c>
      <c r="H66" s="143">
        <f t="shared" si="10"/>
        <v>0</v>
      </c>
      <c r="I66" s="143">
        <f t="shared" si="10"/>
        <v>0</v>
      </c>
      <c r="J66" s="143">
        <f t="shared" si="10"/>
        <v>0</v>
      </c>
      <c r="K66" s="143">
        <f t="shared" si="10"/>
        <v>0</v>
      </c>
      <c r="L66" s="143">
        <f t="shared" si="10"/>
        <v>2626000</v>
      </c>
      <c r="M66" s="143">
        <f t="shared" si="10"/>
        <v>0</v>
      </c>
      <c r="N66" s="143">
        <f t="shared" si="10"/>
        <v>0</v>
      </c>
      <c r="O66" s="143">
        <f t="shared" si="10"/>
        <v>0</v>
      </c>
      <c r="P66" s="143">
        <f t="shared" si="10"/>
        <v>0</v>
      </c>
      <c r="Q66" s="143">
        <f t="shared" si="10"/>
        <v>0</v>
      </c>
      <c r="R66" s="143">
        <f t="shared" si="10"/>
        <v>0</v>
      </c>
      <c r="S66" s="143">
        <f>SUM(S65)</f>
        <v>2626000</v>
      </c>
      <c r="T66" s="151">
        <f>SUM(D66:R66)</f>
        <v>2626000</v>
      </c>
    </row>
    <row r="67" spans="1:20" ht="14.25" customHeight="1">
      <c r="A67" s="218" t="s">
        <v>51</v>
      </c>
      <c r="B67" s="150" t="s">
        <v>12</v>
      </c>
      <c r="C67" s="146" t="s">
        <v>163</v>
      </c>
      <c r="D67" s="141">
        <v>0</v>
      </c>
      <c r="E67" s="141">
        <v>0</v>
      </c>
      <c r="F67" s="141">
        <v>0</v>
      </c>
      <c r="G67" s="141">
        <v>0</v>
      </c>
      <c r="H67" s="142">
        <v>0</v>
      </c>
      <c r="I67" s="141">
        <v>0</v>
      </c>
      <c r="J67" s="141">
        <v>0</v>
      </c>
      <c r="K67" s="141">
        <v>0</v>
      </c>
      <c r="L67" s="141">
        <v>0</v>
      </c>
      <c r="M67" s="141">
        <v>0</v>
      </c>
      <c r="N67" s="141">
        <v>0</v>
      </c>
      <c r="O67" s="141">
        <v>0</v>
      </c>
      <c r="P67" s="141">
        <v>0</v>
      </c>
      <c r="Q67" s="141">
        <v>0</v>
      </c>
      <c r="R67" s="141">
        <v>11288</v>
      </c>
      <c r="S67" s="141">
        <f t="shared" si="0"/>
        <v>11288</v>
      </c>
    </row>
    <row r="68" spans="1:20" ht="10.5" customHeight="1">
      <c r="A68" s="221"/>
      <c r="B68" s="150" t="s">
        <v>12</v>
      </c>
      <c r="C68" s="146" t="s">
        <v>165</v>
      </c>
      <c r="D68" s="141">
        <v>0</v>
      </c>
      <c r="E68" s="141">
        <v>0</v>
      </c>
      <c r="F68" s="141">
        <v>0</v>
      </c>
      <c r="G68" s="141">
        <v>0</v>
      </c>
      <c r="H68" s="142">
        <v>0</v>
      </c>
      <c r="I68" s="141">
        <v>0</v>
      </c>
      <c r="J68" s="141">
        <v>0</v>
      </c>
      <c r="K68" s="141">
        <v>0</v>
      </c>
      <c r="L68" s="141">
        <v>0</v>
      </c>
      <c r="M68" s="141">
        <v>0</v>
      </c>
      <c r="N68" s="141">
        <v>0</v>
      </c>
      <c r="O68" s="141">
        <v>0</v>
      </c>
      <c r="P68" s="141">
        <v>0</v>
      </c>
      <c r="Q68" s="141">
        <v>0</v>
      </c>
      <c r="R68" s="141">
        <v>3072600</v>
      </c>
      <c r="S68" s="141">
        <f t="shared" si="0"/>
        <v>3072600</v>
      </c>
    </row>
    <row r="69" spans="1:20" ht="10.5" customHeight="1">
      <c r="A69" s="221"/>
      <c r="B69" s="150" t="s">
        <v>12</v>
      </c>
      <c r="C69" s="146" t="s">
        <v>166</v>
      </c>
      <c r="D69" s="141">
        <v>0</v>
      </c>
      <c r="E69" s="141">
        <v>0</v>
      </c>
      <c r="F69" s="141">
        <v>0</v>
      </c>
      <c r="G69" s="141">
        <v>0</v>
      </c>
      <c r="H69" s="142">
        <v>0</v>
      </c>
      <c r="I69" s="141">
        <v>0</v>
      </c>
      <c r="J69" s="141">
        <v>0</v>
      </c>
      <c r="K69" s="141">
        <v>0</v>
      </c>
      <c r="L69" s="141">
        <v>0</v>
      </c>
      <c r="M69" s="141">
        <v>0</v>
      </c>
      <c r="N69" s="141">
        <v>0</v>
      </c>
      <c r="O69" s="141">
        <v>0</v>
      </c>
      <c r="P69" s="141">
        <v>0</v>
      </c>
      <c r="Q69" s="141">
        <v>0</v>
      </c>
      <c r="R69" s="141">
        <v>2300800</v>
      </c>
      <c r="S69" s="141">
        <f t="shared" si="0"/>
        <v>2300800</v>
      </c>
    </row>
    <row r="70" spans="1:20" ht="10.5" customHeight="1">
      <c r="A70" s="221"/>
      <c r="B70" s="150" t="s">
        <v>12</v>
      </c>
      <c r="C70" s="146" t="s">
        <v>167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1">
        <v>0</v>
      </c>
      <c r="J70" s="141">
        <v>0</v>
      </c>
      <c r="K70" s="141">
        <v>0</v>
      </c>
      <c r="L70" s="141">
        <v>0</v>
      </c>
      <c r="M70" s="141">
        <v>0</v>
      </c>
      <c r="N70" s="141">
        <v>0</v>
      </c>
      <c r="O70" s="141">
        <v>0</v>
      </c>
      <c r="P70" s="141">
        <v>0</v>
      </c>
      <c r="Q70" s="141">
        <v>0</v>
      </c>
      <c r="R70" s="141">
        <v>2000</v>
      </c>
      <c r="S70" s="141">
        <f t="shared" si="0"/>
        <v>2000</v>
      </c>
    </row>
    <row r="71" spans="1:20" ht="10.5" customHeight="1">
      <c r="A71" s="221"/>
      <c r="B71" s="150" t="s">
        <v>12</v>
      </c>
      <c r="C71" s="146" t="s">
        <v>168</v>
      </c>
      <c r="D71" s="141">
        <v>0</v>
      </c>
      <c r="E71" s="141">
        <v>0</v>
      </c>
      <c r="F71" s="141">
        <v>0</v>
      </c>
      <c r="G71" s="141">
        <v>0</v>
      </c>
      <c r="H71" s="142">
        <v>0</v>
      </c>
      <c r="I71" s="141">
        <v>0</v>
      </c>
      <c r="J71" s="141">
        <v>0</v>
      </c>
      <c r="K71" s="141">
        <v>0</v>
      </c>
      <c r="L71" s="141">
        <v>0</v>
      </c>
      <c r="M71" s="141">
        <v>0</v>
      </c>
      <c r="N71" s="141">
        <v>0</v>
      </c>
      <c r="O71" s="141">
        <v>0</v>
      </c>
      <c r="P71" s="141">
        <v>0</v>
      </c>
      <c r="Q71" s="141">
        <v>0</v>
      </c>
      <c r="R71" s="141">
        <v>38984</v>
      </c>
      <c r="S71" s="141">
        <f t="shared" si="0"/>
        <v>38984</v>
      </c>
    </row>
    <row r="72" spans="1:20" ht="10.5" customHeight="1">
      <c r="A72" s="221"/>
      <c r="B72" s="150" t="s">
        <v>12</v>
      </c>
      <c r="C72" s="146" t="s">
        <v>169</v>
      </c>
      <c r="D72" s="141">
        <v>0</v>
      </c>
      <c r="E72" s="141">
        <v>0</v>
      </c>
      <c r="F72" s="141">
        <v>0</v>
      </c>
      <c r="G72" s="141">
        <v>0</v>
      </c>
      <c r="H72" s="142">
        <v>0</v>
      </c>
      <c r="I72" s="141">
        <v>0</v>
      </c>
      <c r="J72" s="141">
        <v>0</v>
      </c>
      <c r="K72" s="141">
        <v>0</v>
      </c>
      <c r="L72" s="141">
        <v>0</v>
      </c>
      <c r="M72" s="141">
        <v>0</v>
      </c>
      <c r="N72" s="141">
        <v>0</v>
      </c>
      <c r="O72" s="141">
        <v>0</v>
      </c>
      <c r="P72" s="141">
        <v>0</v>
      </c>
      <c r="Q72" s="141">
        <v>0</v>
      </c>
      <c r="R72" s="141">
        <v>71842</v>
      </c>
      <c r="S72" s="141">
        <f t="shared" si="0"/>
        <v>71842</v>
      </c>
    </row>
    <row r="73" spans="1:20" ht="10.5" customHeight="1">
      <c r="A73" s="222"/>
      <c r="B73" s="223" t="s">
        <v>171</v>
      </c>
      <c r="C73" s="246"/>
      <c r="D73" s="143">
        <f>SUM(D67:D72)</f>
        <v>0</v>
      </c>
      <c r="E73" s="143">
        <f t="shared" ref="E73:R73" si="11">SUM(E67:E72)</f>
        <v>0</v>
      </c>
      <c r="F73" s="143">
        <f t="shared" si="11"/>
        <v>0</v>
      </c>
      <c r="G73" s="143">
        <f t="shared" si="11"/>
        <v>0</v>
      </c>
      <c r="H73" s="143">
        <f t="shared" si="11"/>
        <v>0</v>
      </c>
      <c r="I73" s="143">
        <f t="shared" si="11"/>
        <v>0</v>
      </c>
      <c r="J73" s="143">
        <f t="shared" si="11"/>
        <v>0</v>
      </c>
      <c r="K73" s="143">
        <f t="shared" si="11"/>
        <v>0</v>
      </c>
      <c r="L73" s="143">
        <f t="shared" si="11"/>
        <v>0</v>
      </c>
      <c r="M73" s="143">
        <f t="shared" si="11"/>
        <v>0</v>
      </c>
      <c r="N73" s="143">
        <f t="shared" si="11"/>
        <v>0</v>
      </c>
      <c r="O73" s="143">
        <f t="shared" si="11"/>
        <v>0</v>
      </c>
      <c r="P73" s="143">
        <f t="shared" si="11"/>
        <v>0</v>
      </c>
      <c r="Q73" s="143">
        <f t="shared" si="11"/>
        <v>0</v>
      </c>
      <c r="R73" s="143">
        <f t="shared" si="11"/>
        <v>5497514</v>
      </c>
      <c r="S73" s="143">
        <f>SUM(S67:S72)</f>
        <v>5497514</v>
      </c>
      <c r="T73" s="151">
        <f>SUM(D73:R73)</f>
        <v>5497514</v>
      </c>
    </row>
    <row r="74" spans="1:20" ht="14.25" customHeight="1">
      <c r="A74" s="219"/>
      <c r="B74" s="219"/>
      <c r="C74" s="219"/>
      <c r="D74" s="145">
        <f>SUM(D73,D66,D64,D62,D60,D53,D47,D35,D29,D24,D18)</f>
        <v>2746173.67</v>
      </c>
      <c r="E74" s="145">
        <f t="shared" ref="E74:R74" si="12">SUM(E73,E66,E64,E62,E60,E53,E47,E35,E29,E24,E18)</f>
        <v>930446.95</v>
      </c>
      <c r="F74" s="145">
        <f t="shared" si="12"/>
        <v>40000</v>
      </c>
      <c r="G74" s="145">
        <f t="shared" si="12"/>
        <v>48385</v>
      </c>
      <c r="H74" s="145">
        <f t="shared" si="12"/>
        <v>506498.4</v>
      </c>
      <c r="I74" s="145">
        <f t="shared" si="12"/>
        <v>70000</v>
      </c>
      <c r="J74" s="145">
        <f t="shared" si="12"/>
        <v>15000</v>
      </c>
      <c r="K74" s="145">
        <f t="shared" si="12"/>
        <v>1231408.7000000002</v>
      </c>
      <c r="L74" s="145">
        <f t="shared" si="12"/>
        <v>2626000</v>
      </c>
      <c r="M74" s="145">
        <f t="shared" si="12"/>
        <v>227788</v>
      </c>
      <c r="N74" s="145">
        <f t="shared" si="12"/>
        <v>11000</v>
      </c>
      <c r="O74" s="145">
        <f t="shared" si="12"/>
        <v>80885</v>
      </c>
      <c r="P74" s="145">
        <f t="shared" si="12"/>
        <v>155806</v>
      </c>
      <c r="Q74" s="145">
        <f t="shared" si="12"/>
        <v>18750</v>
      </c>
      <c r="R74" s="145">
        <f t="shared" si="12"/>
        <v>5497514</v>
      </c>
      <c r="S74" s="145">
        <f>SUM(S18,S24,S29,S35,S47,S53,S60,S62,S64,S66,S73)</f>
        <v>14205655.719999999</v>
      </c>
      <c r="T74" s="151">
        <f>SUM(T18:T73)</f>
        <v>14205655.719999999</v>
      </c>
    </row>
    <row r="75" spans="1:20" ht="0" hidden="1" customHeight="1"/>
    <row r="76" spans="1:20">
      <c r="S76" s="151">
        <f>SUM(D74:R74)</f>
        <v>14205655.720000001</v>
      </c>
    </row>
  </sheetData>
  <mergeCells count="57">
    <mergeCell ref="A2:S2"/>
    <mergeCell ref="A3:S3"/>
    <mergeCell ref="A4:S4"/>
    <mergeCell ref="B73:C73"/>
    <mergeCell ref="A74:C74"/>
    <mergeCell ref="A67:A73"/>
    <mergeCell ref="B66:C66"/>
    <mergeCell ref="A65:A66"/>
    <mergeCell ref="B64:C64"/>
    <mergeCell ref="A63:A64"/>
    <mergeCell ref="A61:A62"/>
    <mergeCell ref="B62:C62"/>
    <mergeCell ref="B60:C60"/>
    <mergeCell ref="A54:A60"/>
    <mergeCell ref="A48:A53"/>
    <mergeCell ref="B53:C53"/>
    <mergeCell ref="B47:C47"/>
    <mergeCell ref="B35:C35"/>
    <mergeCell ref="A36:A47"/>
    <mergeCell ref="B32:B33"/>
    <mergeCell ref="A30:A35"/>
    <mergeCell ref="A25:A29"/>
    <mergeCell ref="B29:C29"/>
    <mergeCell ref="A19:A24"/>
    <mergeCell ref="B24:C24"/>
    <mergeCell ref="A13:A18"/>
    <mergeCell ref="B18:C18"/>
    <mergeCell ref="H9:H10"/>
    <mergeCell ref="I9:I10"/>
    <mergeCell ref="S6:S11"/>
    <mergeCell ref="D8:E8"/>
    <mergeCell ref="G8:H8"/>
    <mergeCell ref="K8:L8"/>
    <mergeCell ref="N8:P8"/>
    <mergeCell ref="D9:D10"/>
    <mergeCell ref="E9:E10"/>
    <mergeCell ref="F9:F10"/>
    <mergeCell ref="G9:G10"/>
    <mergeCell ref="I6:I7"/>
    <mergeCell ref="J6:J7"/>
    <mergeCell ref="K6:L7"/>
    <mergeCell ref="M6:M7"/>
    <mergeCell ref="R9:R10"/>
    <mergeCell ref="M9:M10"/>
    <mergeCell ref="D6:E7"/>
    <mergeCell ref="F6:F7"/>
    <mergeCell ref="G6:H7"/>
    <mergeCell ref="R6:R7"/>
    <mergeCell ref="N6:P7"/>
    <mergeCell ref="Q6:Q7"/>
    <mergeCell ref="N9:N10"/>
    <mergeCell ref="O9:O10"/>
    <mergeCell ref="P9:P10"/>
    <mergeCell ref="Q9:Q10"/>
    <mergeCell ref="J9:J10"/>
    <mergeCell ref="K9:K10"/>
    <mergeCell ref="L9:L10"/>
  </mergeCells>
  <pageMargins left="0.19685039370078741" right="0.15748031496062992" top="0.19685039370078741" bottom="0.15748031496062992" header="0.23622047244094491" footer="0.27559055118110237"/>
  <pageSetup paperSize="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35"/>
  <sheetViews>
    <sheetView showGridLines="0" workbookViewId="0">
      <pane ySplit="1" topLeftCell="A2" activePane="bottomLeft" state="frozen"/>
      <selection pane="bottomLeft" sqref="A1:F1"/>
    </sheetView>
  </sheetViews>
  <sheetFormatPr defaultRowHeight="14.25"/>
  <cols>
    <col min="1" max="1" width="1.375" customWidth="1"/>
    <col min="2" max="2" width="16.25" customWidth="1"/>
    <col min="3" max="3" width="2.625" customWidth="1"/>
    <col min="4" max="4" width="6.875" customWidth="1"/>
    <col min="5" max="5" width="8.875" customWidth="1"/>
    <col min="6" max="6" width="11.25" customWidth="1"/>
    <col min="7" max="7" width="1" customWidth="1"/>
    <col min="8" max="8" width="12.25" customWidth="1"/>
    <col min="9" max="9" width="0.25" customWidth="1"/>
    <col min="10" max="10" width="11.125" customWidth="1"/>
    <col min="11" max="11" width="3.125" customWidth="1"/>
    <col min="12" max="13" width="14.25" customWidth="1"/>
    <col min="14" max="14" width="4.25" customWidth="1"/>
    <col min="15" max="15" width="10" customWidth="1"/>
    <col min="16" max="16" width="12" customWidth="1"/>
    <col min="17" max="17" width="2.25" customWidth="1"/>
    <col min="18" max="18" width="11.5" customWidth="1"/>
    <col min="19" max="19" width="0.125" customWidth="1"/>
    <col min="20" max="20" width="2.625" customWidth="1"/>
    <col min="21" max="22" width="14.25" customWidth="1"/>
  </cols>
  <sheetData>
    <row r="1" spans="1:22" ht="18.2" customHeight="1">
      <c r="A1" s="247" t="s">
        <v>253</v>
      </c>
      <c r="B1" s="161"/>
      <c r="C1" s="161"/>
      <c r="D1" s="161"/>
      <c r="E1" s="161"/>
      <c r="F1" s="161"/>
      <c r="Q1" s="248" t="s">
        <v>1</v>
      </c>
      <c r="R1" s="161"/>
    </row>
    <row r="2" spans="1:22" ht="16.899999999999999" customHeight="1">
      <c r="A2" s="249" t="s">
        <v>254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</row>
    <row r="3" spans="1:22" ht="16.899999999999999" customHeight="1">
      <c r="A3" s="251" t="s">
        <v>255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</row>
    <row r="4" spans="1:22" ht="18" customHeight="1">
      <c r="A4" s="251" t="s">
        <v>256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</row>
    <row r="5" spans="1:22" ht="18" customHeight="1">
      <c r="A5" s="251" t="s">
        <v>257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</row>
    <row r="6" spans="1:22" ht="8.25" customHeight="1"/>
    <row r="7" spans="1:22">
      <c r="B7" s="28"/>
      <c r="C7" s="29"/>
      <c r="D7" s="29"/>
      <c r="E7" s="29"/>
      <c r="F7" s="29"/>
      <c r="G7" s="29"/>
      <c r="H7" s="264" t="s">
        <v>258</v>
      </c>
      <c r="I7" s="30"/>
      <c r="J7" s="252" t="s">
        <v>129</v>
      </c>
      <c r="K7" s="262"/>
      <c r="L7" s="258"/>
      <c r="M7" s="252" t="s">
        <v>130</v>
      </c>
      <c r="N7" s="252" t="s">
        <v>132</v>
      </c>
      <c r="O7" s="258"/>
      <c r="P7" s="252" t="s">
        <v>133</v>
      </c>
      <c r="Q7" s="258"/>
      <c r="R7" s="252" t="s">
        <v>134</v>
      </c>
      <c r="S7" s="262"/>
      <c r="T7" s="258"/>
      <c r="U7" s="252" t="s">
        <v>135</v>
      </c>
      <c r="V7" s="252" t="s">
        <v>32</v>
      </c>
    </row>
    <row r="8" spans="1:22">
      <c r="B8" s="255" t="s">
        <v>259</v>
      </c>
      <c r="C8" s="256"/>
      <c r="D8" s="21"/>
      <c r="E8" s="21"/>
      <c r="F8" s="21"/>
      <c r="G8" s="21"/>
      <c r="H8" s="256"/>
      <c r="I8" s="31"/>
      <c r="J8" s="260"/>
      <c r="K8" s="263"/>
      <c r="L8" s="261"/>
      <c r="M8" s="253"/>
      <c r="N8" s="260"/>
      <c r="O8" s="261"/>
      <c r="P8" s="260"/>
      <c r="Q8" s="261"/>
      <c r="R8" s="260"/>
      <c r="S8" s="263"/>
      <c r="T8" s="261"/>
      <c r="U8" s="253"/>
      <c r="V8" s="254"/>
    </row>
    <row r="9" spans="1:22">
      <c r="B9" s="257"/>
      <c r="C9" s="256"/>
      <c r="D9" s="21"/>
      <c r="E9" s="21"/>
      <c r="F9" s="21"/>
      <c r="G9" s="21"/>
      <c r="H9" s="256"/>
      <c r="I9" s="31"/>
      <c r="J9" s="252" t="s">
        <v>150</v>
      </c>
      <c r="K9" s="258"/>
      <c r="L9" s="252" t="s">
        <v>151</v>
      </c>
      <c r="M9" s="252" t="s">
        <v>153</v>
      </c>
      <c r="N9" s="252" t="s">
        <v>155</v>
      </c>
      <c r="O9" s="258"/>
      <c r="P9" s="252" t="s">
        <v>157</v>
      </c>
      <c r="Q9" s="258"/>
      <c r="R9" s="252" t="s">
        <v>159</v>
      </c>
      <c r="S9" s="262"/>
      <c r="T9" s="258"/>
      <c r="U9" s="252" t="s">
        <v>161</v>
      </c>
      <c r="V9" s="254"/>
    </row>
    <row r="10" spans="1:22">
      <c r="B10" s="257"/>
      <c r="C10" s="256"/>
      <c r="D10" s="21"/>
      <c r="E10" s="21"/>
      <c r="F10" s="21"/>
      <c r="G10" s="21"/>
      <c r="H10" s="21"/>
      <c r="I10" s="31"/>
      <c r="J10" s="257"/>
      <c r="K10" s="259"/>
      <c r="L10" s="254"/>
      <c r="M10" s="254"/>
      <c r="N10" s="257"/>
      <c r="O10" s="259"/>
      <c r="P10" s="257"/>
      <c r="Q10" s="259"/>
      <c r="R10" s="257"/>
      <c r="S10" s="161"/>
      <c r="T10" s="259"/>
      <c r="U10" s="254"/>
      <c r="V10" s="254"/>
    </row>
    <row r="11" spans="1:22">
      <c r="B11" s="32"/>
      <c r="C11" s="33"/>
      <c r="D11" s="33"/>
      <c r="E11" s="33"/>
      <c r="F11" s="33"/>
      <c r="G11" s="33"/>
      <c r="H11" s="33"/>
      <c r="I11" s="34"/>
      <c r="J11" s="260"/>
      <c r="K11" s="261"/>
      <c r="L11" s="253"/>
      <c r="M11" s="253"/>
      <c r="N11" s="260"/>
      <c r="O11" s="261"/>
      <c r="P11" s="260"/>
      <c r="Q11" s="261"/>
      <c r="R11" s="260"/>
      <c r="S11" s="263"/>
      <c r="T11" s="261"/>
      <c r="U11" s="253"/>
      <c r="V11" s="253"/>
    </row>
    <row r="12" spans="1:22">
      <c r="B12" s="272" t="s">
        <v>55</v>
      </c>
      <c r="C12" s="275" t="s">
        <v>178</v>
      </c>
      <c r="D12" s="258"/>
      <c r="E12" s="268" t="s">
        <v>184</v>
      </c>
      <c r="F12" s="266"/>
      <c r="G12" s="269" t="s">
        <v>185</v>
      </c>
      <c r="H12" s="267"/>
      <c r="I12" s="266"/>
      <c r="J12" s="265" t="s">
        <v>12</v>
      </c>
      <c r="K12" s="266"/>
      <c r="L12" s="35" t="s">
        <v>260</v>
      </c>
      <c r="M12" s="35" t="s">
        <v>12</v>
      </c>
      <c r="N12" s="265" t="s">
        <v>261</v>
      </c>
      <c r="O12" s="266"/>
      <c r="P12" s="265" t="s">
        <v>12</v>
      </c>
      <c r="Q12" s="266"/>
      <c r="R12" s="265" t="s">
        <v>12</v>
      </c>
      <c r="S12" s="267"/>
      <c r="T12" s="266"/>
      <c r="U12" s="35" t="s">
        <v>12</v>
      </c>
      <c r="V12" s="36" t="s">
        <v>262</v>
      </c>
    </row>
    <row r="13" spans="1:22">
      <c r="B13" s="273"/>
      <c r="C13" s="161"/>
      <c r="D13" s="259"/>
      <c r="E13" s="268" t="s">
        <v>179</v>
      </c>
      <c r="F13" s="266"/>
      <c r="G13" s="269" t="s">
        <v>180</v>
      </c>
      <c r="H13" s="267"/>
      <c r="I13" s="266"/>
      <c r="J13" s="265" t="s">
        <v>12</v>
      </c>
      <c r="K13" s="266"/>
      <c r="L13" s="35" t="s">
        <v>12</v>
      </c>
      <c r="M13" s="35" t="s">
        <v>12</v>
      </c>
      <c r="N13" s="265" t="s">
        <v>263</v>
      </c>
      <c r="O13" s="266"/>
      <c r="P13" s="265" t="s">
        <v>12</v>
      </c>
      <c r="Q13" s="266"/>
      <c r="R13" s="265" t="s">
        <v>12</v>
      </c>
      <c r="S13" s="267"/>
      <c r="T13" s="266"/>
      <c r="U13" s="35" t="s">
        <v>12</v>
      </c>
      <c r="V13" s="36" t="s">
        <v>263</v>
      </c>
    </row>
    <row r="14" spans="1:22">
      <c r="B14" s="273"/>
      <c r="C14" s="161"/>
      <c r="D14" s="259"/>
      <c r="E14" s="268" t="s">
        <v>181</v>
      </c>
      <c r="F14" s="266"/>
      <c r="G14" s="269" t="s">
        <v>182</v>
      </c>
      <c r="H14" s="267"/>
      <c r="I14" s="266"/>
      <c r="J14" s="265" t="s">
        <v>12</v>
      </c>
      <c r="K14" s="266"/>
      <c r="L14" s="35" t="s">
        <v>264</v>
      </c>
      <c r="M14" s="35" t="s">
        <v>12</v>
      </c>
      <c r="N14" s="265" t="s">
        <v>12</v>
      </c>
      <c r="O14" s="266"/>
      <c r="P14" s="265" t="s">
        <v>12</v>
      </c>
      <c r="Q14" s="266"/>
      <c r="R14" s="265" t="s">
        <v>12</v>
      </c>
      <c r="S14" s="267"/>
      <c r="T14" s="266"/>
      <c r="U14" s="35" t="s">
        <v>12</v>
      </c>
      <c r="V14" s="36" t="s">
        <v>264</v>
      </c>
    </row>
    <row r="15" spans="1:22">
      <c r="B15" s="273"/>
      <c r="C15" s="161"/>
      <c r="D15" s="259"/>
      <c r="E15" s="268" t="s">
        <v>186</v>
      </c>
      <c r="F15" s="266"/>
      <c r="G15" s="269" t="s">
        <v>187</v>
      </c>
      <c r="H15" s="267"/>
      <c r="I15" s="266"/>
      <c r="J15" s="265" t="s">
        <v>12</v>
      </c>
      <c r="K15" s="266"/>
      <c r="L15" s="35" t="s">
        <v>12</v>
      </c>
      <c r="M15" s="35" t="s">
        <v>12</v>
      </c>
      <c r="N15" s="265" t="s">
        <v>265</v>
      </c>
      <c r="O15" s="266"/>
      <c r="P15" s="265" t="s">
        <v>12</v>
      </c>
      <c r="Q15" s="266"/>
      <c r="R15" s="265" t="s">
        <v>12</v>
      </c>
      <c r="S15" s="267"/>
      <c r="T15" s="266"/>
      <c r="U15" s="35" t="s">
        <v>12</v>
      </c>
      <c r="V15" s="36" t="s">
        <v>265</v>
      </c>
    </row>
    <row r="16" spans="1:22">
      <c r="B16" s="274"/>
      <c r="C16" s="263"/>
      <c r="D16" s="261"/>
      <c r="E16" s="270" t="s">
        <v>266</v>
      </c>
      <c r="F16" s="267"/>
      <c r="G16" s="267"/>
      <c r="H16" s="267"/>
      <c r="I16" s="266"/>
      <c r="J16" s="271" t="s">
        <v>12</v>
      </c>
      <c r="K16" s="266"/>
      <c r="L16" s="36" t="s">
        <v>19</v>
      </c>
      <c r="M16" s="36" t="s">
        <v>12</v>
      </c>
      <c r="N16" s="271" t="s">
        <v>263</v>
      </c>
      <c r="O16" s="266"/>
      <c r="P16" s="271" t="s">
        <v>12</v>
      </c>
      <c r="Q16" s="266"/>
      <c r="R16" s="271" t="s">
        <v>12</v>
      </c>
      <c r="S16" s="267"/>
      <c r="T16" s="266"/>
      <c r="U16" s="36" t="s">
        <v>12</v>
      </c>
      <c r="V16" s="36" t="s">
        <v>263</v>
      </c>
    </row>
    <row r="17" spans="2:22">
      <c r="B17" s="272" t="s">
        <v>57</v>
      </c>
      <c r="C17" s="275" t="s">
        <v>188</v>
      </c>
      <c r="D17" s="258"/>
      <c r="E17" s="268" t="s">
        <v>189</v>
      </c>
      <c r="F17" s="266"/>
      <c r="G17" s="269" t="s">
        <v>190</v>
      </c>
      <c r="H17" s="267"/>
      <c r="I17" s="266"/>
      <c r="J17" s="265" t="s">
        <v>12</v>
      </c>
      <c r="K17" s="266"/>
      <c r="L17" s="35" t="s">
        <v>12</v>
      </c>
      <c r="M17" s="35" t="s">
        <v>12</v>
      </c>
      <c r="N17" s="265" t="s">
        <v>267</v>
      </c>
      <c r="O17" s="266"/>
      <c r="P17" s="265" t="s">
        <v>12</v>
      </c>
      <c r="Q17" s="266"/>
      <c r="R17" s="265" t="s">
        <v>12</v>
      </c>
      <c r="S17" s="267"/>
      <c r="T17" s="266"/>
      <c r="U17" s="35" t="s">
        <v>12</v>
      </c>
      <c r="V17" s="36" t="s">
        <v>267</v>
      </c>
    </row>
    <row r="18" spans="2:22">
      <c r="B18" s="273"/>
      <c r="C18" s="161"/>
      <c r="D18" s="259"/>
      <c r="E18" s="268" t="s">
        <v>193</v>
      </c>
      <c r="F18" s="266"/>
      <c r="G18" s="269" t="s">
        <v>194</v>
      </c>
      <c r="H18" s="267"/>
      <c r="I18" s="266"/>
      <c r="J18" s="265" t="s">
        <v>12</v>
      </c>
      <c r="K18" s="266"/>
      <c r="L18" s="35" t="s">
        <v>12</v>
      </c>
      <c r="M18" s="35" t="s">
        <v>12</v>
      </c>
      <c r="N18" s="265" t="s">
        <v>72</v>
      </c>
      <c r="O18" s="266"/>
      <c r="P18" s="265" t="s">
        <v>12</v>
      </c>
      <c r="Q18" s="266"/>
      <c r="R18" s="265" t="s">
        <v>12</v>
      </c>
      <c r="S18" s="267"/>
      <c r="T18" s="266"/>
      <c r="U18" s="35" t="s">
        <v>12</v>
      </c>
      <c r="V18" s="36" t="s">
        <v>72</v>
      </c>
    </row>
    <row r="19" spans="2:22">
      <c r="B19" s="274"/>
      <c r="C19" s="263"/>
      <c r="D19" s="261"/>
      <c r="E19" s="270" t="s">
        <v>268</v>
      </c>
      <c r="F19" s="267"/>
      <c r="G19" s="267"/>
      <c r="H19" s="267"/>
      <c r="I19" s="266"/>
      <c r="J19" s="271" t="s">
        <v>12</v>
      </c>
      <c r="K19" s="266"/>
      <c r="L19" s="36" t="s">
        <v>12</v>
      </c>
      <c r="M19" s="36" t="s">
        <v>12</v>
      </c>
      <c r="N19" s="271" t="s">
        <v>269</v>
      </c>
      <c r="O19" s="266"/>
      <c r="P19" s="271" t="s">
        <v>12</v>
      </c>
      <c r="Q19" s="266"/>
      <c r="R19" s="271" t="s">
        <v>12</v>
      </c>
      <c r="S19" s="267"/>
      <c r="T19" s="266"/>
      <c r="U19" s="36" t="s">
        <v>12</v>
      </c>
      <c r="V19" s="36" t="s">
        <v>269</v>
      </c>
    </row>
    <row r="20" spans="2:22">
      <c r="B20" s="272" t="s">
        <v>61</v>
      </c>
      <c r="C20" s="275" t="s">
        <v>195</v>
      </c>
      <c r="D20" s="258"/>
      <c r="E20" s="268" t="s">
        <v>202</v>
      </c>
      <c r="F20" s="266"/>
      <c r="G20" s="269" t="s">
        <v>203</v>
      </c>
      <c r="H20" s="267"/>
      <c r="I20" s="266"/>
      <c r="J20" s="265" t="s">
        <v>12</v>
      </c>
      <c r="K20" s="266"/>
      <c r="L20" s="35" t="s">
        <v>12</v>
      </c>
      <c r="M20" s="35" t="s">
        <v>12</v>
      </c>
      <c r="N20" s="265" t="s">
        <v>270</v>
      </c>
      <c r="O20" s="266"/>
      <c r="P20" s="265" t="s">
        <v>12</v>
      </c>
      <c r="Q20" s="266"/>
      <c r="R20" s="265" t="s">
        <v>12</v>
      </c>
      <c r="S20" s="267"/>
      <c r="T20" s="266"/>
      <c r="U20" s="35" t="s">
        <v>12</v>
      </c>
      <c r="V20" s="36" t="s">
        <v>270</v>
      </c>
    </row>
    <row r="21" spans="2:22">
      <c r="B21" s="273"/>
      <c r="C21" s="161"/>
      <c r="D21" s="259"/>
      <c r="E21" s="268" t="s">
        <v>199</v>
      </c>
      <c r="F21" s="266"/>
      <c r="G21" s="269" t="s">
        <v>200</v>
      </c>
      <c r="H21" s="267"/>
      <c r="I21" s="266"/>
      <c r="J21" s="265" t="s">
        <v>271</v>
      </c>
      <c r="K21" s="266"/>
      <c r="L21" s="35" t="s">
        <v>12</v>
      </c>
      <c r="M21" s="35" t="s">
        <v>272</v>
      </c>
      <c r="N21" s="265" t="s">
        <v>12</v>
      </c>
      <c r="O21" s="266"/>
      <c r="P21" s="265" t="s">
        <v>72</v>
      </c>
      <c r="Q21" s="266"/>
      <c r="R21" s="265" t="s">
        <v>273</v>
      </c>
      <c r="S21" s="267"/>
      <c r="T21" s="266"/>
      <c r="U21" s="35" t="s">
        <v>12</v>
      </c>
      <c r="V21" s="36" t="s">
        <v>274</v>
      </c>
    </row>
    <row r="22" spans="2:22">
      <c r="B22" s="273"/>
      <c r="C22" s="161"/>
      <c r="D22" s="259"/>
      <c r="E22" s="268" t="s">
        <v>196</v>
      </c>
      <c r="F22" s="266"/>
      <c r="G22" s="269" t="s">
        <v>197</v>
      </c>
      <c r="H22" s="267"/>
      <c r="I22" s="266"/>
      <c r="J22" s="265" t="s">
        <v>12</v>
      </c>
      <c r="K22" s="266"/>
      <c r="L22" s="35" t="s">
        <v>12</v>
      </c>
      <c r="M22" s="35" t="s">
        <v>12</v>
      </c>
      <c r="N22" s="265" t="s">
        <v>275</v>
      </c>
      <c r="O22" s="266"/>
      <c r="P22" s="265" t="s">
        <v>12</v>
      </c>
      <c r="Q22" s="266"/>
      <c r="R22" s="265" t="s">
        <v>12</v>
      </c>
      <c r="S22" s="267"/>
      <c r="T22" s="266"/>
      <c r="U22" s="35" t="s">
        <v>12</v>
      </c>
      <c r="V22" s="36" t="s">
        <v>275</v>
      </c>
    </row>
    <row r="23" spans="2:22">
      <c r="B23" s="274"/>
      <c r="C23" s="263"/>
      <c r="D23" s="261"/>
      <c r="E23" s="270" t="s">
        <v>276</v>
      </c>
      <c r="F23" s="267"/>
      <c r="G23" s="267"/>
      <c r="H23" s="267"/>
      <c r="I23" s="266"/>
      <c r="J23" s="271" t="s">
        <v>271</v>
      </c>
      <c r="K23" s="266"/>
      <c r="L23" s="36" t="s">
        <v>12</v>
      </c>
      <c r="M23" s="36" t="s">
        <v>272</v>
      </c>
      <c r="N23" s="271" t="s">
        <v>277</v>
      </c>
      <c r="O23" s="266"/>
      <c r="P23" s="271" t="s">
        <v>72</v>
      </c>
      <c r="Q23" s="266"/>
      <c r="R23" s="271" t="s">
        <v>273</v>
      </c>
      <c r="S23" s="267"/>
      <c r="T23" s="266"/>
      <c r="U23" s="36" t="s">
        <v>12</v>
      </c>
      <c r="V23" s="36" t="s">
        <v>278</v>
      </c>
    </row>
    <row r="24" spans="2:22">
      <c r="B24" s="272" t="s">
        <v>63</v>
      </c>
      <c r="C24" s="275" t="s">
        <v>204</v>
      </c>
      <c r="D24" s="258"/>
      <c r="E24" s="268" t="s">
        <v>208</v>
      </c>
      <c r="F24" s="266"/>
      <c r="G24" s="269" t="s">
        <v>209</v>
      </c>
      <c r="H24" s="267"/>
      <c r="I24" s="266"/>
      <c r="J24" s="265" t="s">
        <v>12</v>
      </c>
      <c r="K24" s="266"/>
      <c r="L24" s="35" t="s">
        <v>12</v>
      </c>
      <c r="M24" s="35" t="s">
        <v>12</v>
      </c>
      <c r="N24" s="265" t="s">
        <v>279</v>
      </c>
      <c r="O24" s="266"/>
      <c r="P24" s="265" t="s">
        <v>12</v>
      </c>
      <c r="Q24" s="266"/>
      <c r="R24" s="265" t="s">
        <v>12</v>
      </c>
      <c r="S24" s="267"/>
      <c r="T24" s="266"/>
      <c r="U24" s="35" t="s">
        <v>12</v>
      </c>
      <c r="V24" s="36" t="s">
        <v>279</v>
      </c>
    </row>
    <row r="25" spans="2:22">
      <c r="B25" s="273"/>
      <c r="C25" s="161"/>
      <c r="D25" s="259"/>
      <c r="E25" s="268" t="s">
        <v>213</v>
      </c>
      <c r="F25" s="266"/>
      <c r="G25" s="269" t="s">
        <v>214</v>
      </c>
      <c r="H25" s="267"/>
      <c r="I25" s="266"/>
      <c r="J25" s="265" t="s">
        <v>12</v>
      </c>
      <c r="K25" s="266"/>
      <c r="L25" s="35" t="s">
        <v>12</v>
      </c>
      <c r="M25" s="35" t="s">
        <v>12</v>
      </c>
      <c r="N25" s="265" t="s">
        <v>12</v>
      </c>
      <c r="O25" s="266"/>
      <c r="P25" s="265" t="s">
        <v>12</v>
      </c>
      <c r="Q25" s="266"/>
      <c r="R25" s="265" t="s">
        <v>12</v>
      </c>
      <c r="S25" s="267"/>
      <c r="T25" s="266"/>
      <c r="U25" s="35" t="s">
        <v>280</v>
      </c>
      <c r="V25" s="36" t="s">
        <v>280</v>
      </c>
    </row>
    <row r="26" spans="2:22">
      <c r="B26" s="273"/>
      <c r="C26" s="161"/>
      <c r="D26" s="259"/>
      <c r="E26" s="268" t="s">
        <v>211</v>
      </c>
      <c r="F26" s="266"/>
      <c r="G26" s="269" t="s">
        <v>212</v>
      </c>
      <c r="H26" s="267"/>
      <c r="I26" s="266"/>
      <c r="J26" s="265" t="s">
        <v>12</v>
      </c>
      <c r="K26" s="266"/>
      <c r="L26" s="35" t="s">
        <v>12</v>
      </c>
      <c r="M26" s="35" t="s">
        <v>12</v>
      </c>
      <c r="N26" s="265" t="s">
        <v>281</v>
      </c>
      <c r="O26" s="266"/>
      <c r="P26" s="265" t="s">
        <v>12</v>
      </c>
      <c r="Q26" s="266"/>
      <c r="R26" s="265" t="s">
        <v>12</v>
      </c>
      <c r="S26" s="267"/>
      <c r="T26" s="266"/>
      <c r="U26" s="35" t="s">
        <v>12</v>
      </c>
      <c r="V26" s="36" t="s">
        <v>281</v>
      </c>
    </row>
    <row r="27" spans="2:22">
      <c r="B27" s="273"/>
      <c r="C27" s="161"/>
      <c r="D27" s="259"/>
      <c r="E27" s="268" t="s">
        <v>245</v>
      </c>
      <c r="F27" s="266"/>
      <c r="G27" s="269" t="s">
        <v>246</v>
      </c>
      <c r="H27" s="267"/>
      <c r="I27" s="266"/>
      <c r="J27" s="265" t="s">
        <v>12</v>
      </c>
      <c r="K27" s="266"/>
      <c r="L27" s="35" t="s">
        <v>12</v>
      </c>
      <c r="M27" s="35" t="s">
        <v>12</v>
      </c>
      <c r="N27" s="265" t="s">
        <v>282</v>
      </c>
      <c r="O27" s="266"/>
      <c r="P27" s="265" t="s">
        <v>12</v>
      </c>
      <c r="Q27" s="266"/>
      <c r="R27" s="265" t="s">
        <v>12</v>
      </c>
      <c r="S27" s="267"/>
      <c r="T27" s="266"/>
      <c r="U27" s="35" t="s">
        <v>12</v>
      </c>
      <c r="V27" s="36" t="s">
        <v>282</v>
      </c>
    </row>
    <row r="28" spans="2:22">
      <c r="B28" s="274"/>
      <c r="C28" s="263"/>
      <c r="D28" s="261"/>
      <c r="E28" s="270" t="s">
        <v>283</v>
      </c>
      <c r="F28" s="267"/>
      <c r="G28" s="267"/>
      <c r="H28" s="267"/>
      <c r="I28" s="266"/>
      <c r="J28" s="271" t="s">
        <v>12</v>
      </c>
      <c r="K28" s="266"/>
      <c r="L28" s="36" t="s">
        <v>12</v>
      </c>
      <c r="M28" s="36" t="s">
        <v>12</v>
      </c>
      <c r="N28" s="271" t="s">
        <v>284</v>
      </c>
      <c r="O28" s="266"/>
      <c r="P28" s="271" t="s">
        <v>12</v>
      </c>
      <c r="Q28" s="266"/>
      <c r="R28" s="271" t="s">
        <v>12</v>
      </c>
      <c r="S28" s="267"/>
      <c r="T28" s="266"/>
      <c r="U28" s="36" t="s">
        <v>280</v>
      </c>
      <c r="V28" s="36" t="s">
        <v>285</v>
      </c>
    </row>
    <row r="29" spans="2:22">
      <c r="B29" s="272" t="s">
        <v>65</v>
      </c>
      <c r="C29" s="275" t="s">
        <v>216</v>
      </c>
      <c r="D29" s="258"/>
      <c r="E29" s="268" t="s">
        <v>218</v>
      </c>
      <c r="F29" s="266"/>
      <c r="G29" s="269" t="s">
        <v>219</v>
      </c>
      <c r="H29" s="267"/>
      <c r="I29" s="266"/>
      <c r="J29" s="265" t="s">
        <v>286</v>
      </c>
      <c r="K29" s="266"/>
      <c r="L29" s="35" t="s">
        <v>12</v>
      </c>
      <c r="M29" s="35" t="s">
        <v>12</v>
      </c>
      <c r="N29" s="265" t="s">
        <v>12</v>
      </c>
      <c r="O29" s="266"/>
      <c r="P29" s="265" t="s">
        <v>12</v>
      </c>
      <c r="Q29" s="266"/>
      <c r="R29" s="265" t="s">
        <v>12</v>
      </c>
      <c r="S29" s="267"/>
      <c r="T29" s="266"/>
      <c r="U29" s="35" t="s">
        <v>12</v>
      </c>
      <c r="V29" s="36" t="s">
        <v>286</v>
      </c>
    </row>
    <row r="30" spans="2:22">
      <c r="B30" s="274"/>
      <c r="C30" s="263"/>
      <c r="D30" s="261"/>
      <c r="E30" s="270" t="s">
        <v>287</v>
      </c>
      <c r="F30" s="267"/>
      <c r="G30" s="267"/>
      <c r="H30" s="267"/>
      <c r="I30" s="266"/>
      <c r="J30" s="271" t="s">
        <v>286</v>
      </c>
      <c r="K30" s="266"/>
      <c r="L30" s="36" t="s">
        <v>12</v>
      </c>
      <c r="M30" s="36" t="s">
        <v>12</v>
      </c>
      <c r="N30" s="271" t="s">
        <v>12</v>
      </c>
      <c r="O30" s="266"/>
      <c r="P30" s="271" t="s">
        <v>12</v>
      </c>
      <c r="Q30" s="266"/>
      <c r="R30" s="271" t="s">
        <v>12</v>
      </c>
      <c r="S30" s="267"/>
      <c r="T30" s="266"/>
      <c r="U30" s="36" t="s">
        <v>12</v>
      </c>
      <c r="V30" s="36" t="s">
        <v>286</v>
      </c>
    </row>
    <row r="31" spans="2:22">
      <c r="B31" s="272" t="s">
        <v>67</v>
      </c>
      <c r="C31" s="275" t="s">
        <v>223</v>
      </c>
      <c r="D31" s="258"/>
      <c r="E31" s="268" t="s">
        <v>226</v>
      </c>
      <c r="F31" s="266"/>
      <c r="G31" s="269" t="s">
        <v>227</v>
      </c>
      <c r="H31" s="267"/>
      <c r="I31" s="266"/>
      <c r="J31" s="265" t="s">
        <v>12</v>
      </c>
      <c r="K31" s="266"/>
      <c r="L31" s="35" t="s">
        <v>12</v>
      </c>
      <c r="M31" s="35" t="s">
        <v>12</v>
      </c>
      <c r="N31" s="265" t="s">
        <v>273</v>
      </c>
      <c r="O31" s="266"/>
      <c r="P31" s="265" t="s">
        <v>12</v>
      </c>
      <c r="Q31" s="266"/>
      <c r="R31" s="265" t="s">
        <v>12</v>
      </c>
      <c r="S31" s="267"/>
      <c r="T31" s="266"/>
      <c r="U31" s="35" t="s">
        <v>12</v>
      </c>
      <c r="V31" s="36" t="s">
        <v>273</v>
      </c>
    </row>
    <row r="32" spans="2:22">
      <c r="B32" s="274"/>
      <c r="C32" s="263"/>
      <c r="D32" s="261"/>
      <c r="E32" s="270" t="s">
        <v>288</v>
      </c>
      <c r="F32" s="267"/>
      <c r="G32" s="267"/>
      <c r="H32" s="267"/>
      <c r="I32" s="266"/>
      <c r="J32" s="271" t="s">
        <v>12</v>
      </c>
      <c r="K32" s="266"/>
      <c r="L32" s="36" t="s">
        <v>12</v>
      </c>
      <c r="M32" s="36" t="s">
        <v>12</v>
      </c>
      <c r="N32" s="271" t="s">
        <v>273</v>
      </c>
      <c r="O32" s="266"/>
      <c r="P32" s="271" t="s">
        <v>12</v>
      </c>
      <c r="Q32" s="266"/>
      <c r="R32" s="271" t="s">
        <v>12</v>
      </c>
      <c r="S32" s="267"/>
      <c r="T32" s="266"/>
      <c r="U32" s="36" t="s">
        <v>12</v>
      </c>
      <c r="V32" s="36" t="s">
        <v>273</v>
      </c>
    </row>
    <row r="33" spans="2:22">
      <c r="B33" s="272" t="s">
        <v>75</v>
      </c>
      <c r="C33" s="275" t="s">
        <v>231</v>
      </c>
      <c r="D33" s="258"/>
      <c r="E33" s="268" t="s">
        <v>233</v>
      </c>
      <c r="F33" s="266"/>
      <c r="G33" s="269" t="s">
        <v>234</v>
      </c>
      <c r="H33" s="267"/>
      <c r="I33" s="266"/>
      <c r="J33" s="265" t="s">
        <v>12</v>
      </c>
      <c r="K33" s="266"/>
      <c r="L33" s="35" t="s">
        <v>12</v>
      </c>
      <c r="M33" s="35" t="s">
        <v>12</v>
      </c>
      <c r="N33" s="265" t="s">
        <v>12</v>
      </c>
      <c r="O33" s="266"/>
      <c r="P33" s="265" t="s">
        <v>12</v>
      </c>
      <c r="Q33" s="266"/>
      <c r="R33" s="265" t="s">
        <v>289</v>
      </c>
      <c r="S33" s="267"/>
      <c r="T33" s="266"/>
      <c r="U33" s="35" t="s">
        <v>12</v>
      </c>
      <c r="V33" s="36" t="s">
        <v>289</v>
      </c>
    </row>
    <row r="34" spans="2:22">
      <c r="B34" s="274"/>
      <c r="C34" s="263"/>
      <c r="D34" s="261"/>
      <c r="E34" s="270" t="s">
        <v>290</v>
      </c>
      <c r="F34" s="267"/>
      <c r="G34" s="267"/>
      <c r="H34" s="267"/>
      <c r="I34" s="266"/>
      <c r="J34" s="271" t="s">
        <v>12</v>
      </c>
      <c r="K34" s="266"/>
      <c r="L34" s="36" t="s">
        <v>12</v>
      </c>
      <c r="M34" s="36" t="s">
        <v>12</v>
      </c>
      <c r="N34" s="271" t="s">
        <v>12</v>
      </c>
      <c r="O34" s="266"/>
      <c r="P34" s="271" t="s">
        <v>12</v>
      </c>
      <c r="Q34" s="266"/>
      <c r="R34" s="271" t="s">
        <v>289</v>
      </c>
      <c r="S34" s="267"/>
      <c r="T34" s="266"/>
      <c r="U34" s="36" t="s">
        <v>12</v>
      </c>
      <c r="V34" s="36" t="s">
        <v>289</v>
      </c>
    </row>
    <row r="35" spans="2:22" ht="0" hidden="1" customHeight="1"/>
  </sheetData>
  <mergeCells count="167">
    <mergeCell ref="P33:Q33"/>
    <mergeCell ref="R33:T33"/>
    <mergeCell ref="E34:I34"/>
    <mergeCell ref="J34:K34"/>
    <mergeCell ref="N34:O34"/>
    <mergeCell ref="P34:Q34"/>
    <mergeCell ref="R34:T34"/>
    <mergeCell ref="B33:B34"/>
    <mergeCell ref="C33:D34"/>
    <mergeCell ref="E33:F33"/>
    <mergeCell ref="G33:I33"/>
    <mergeCell ref="J33:K33"/>
    <mergeCell ref="N33:O33"/>
    <mergeCell ref="P31:Q31"/>
    <mergeCell ref="R31:T31"/>
    <mergeCell ref="E32:I32"/>
    <mergeCell ref="J32:K32"/>
    <mergeCell ref="N32:O32"/>
    <mergeCell ref="P32:Q32"/>
    <mergeCell ref="R32:T32"/>
    <mergeCell ref="B31:B32"/>
    <mergeCell ref="C31:D32"/>
    <mergeCell ref="E31:F31"/>
    <mergeCell ref="G31:I31"/>
    <mergeCell ref="J31:K31"/>
    <mergeCell ref="N31:O31"/>
    <mergeCell ref="R25:T25"/>
    <mergeCell ref="B29:B30"/>
    <mergeCell ref="C29:D30"/>
    <mergeCell ref="E29:F29"/>
    <mergeCell ref="G29:I29"/>
    <mergeCell ref="J29:K29"/>
    <mergeCell ref="E27:F27"/>
    <mergeCell ref="G27:I27"/>
    <mergeCell ref="J27:K27"/>
    <mergeCell ref="N27:O27"/>
    <mergeCell ref="N29:O29"/>
    <mergeCell ref="P29:Q29"/>
    <mergeCell ref="R29:T29"/>
    <mergeCell ref="E30:I30"/>
    <mergeCell ref="J30:K30"/>
    <mergeCell ref="N30:O30"/>
    <mergeCell ref="P30:Q30"/>
    <mergeCell ref="R30:T30"/>
    <mergeCell ref="E28:I28"/>
    <mergeCell ref="J28:K28"/>
    <mergeCell ref="N28:O28"/>
    <mergeCell ref="P28:Q28"/>
    <mergeCell ref="R28:T28"/>
    <mergeCell ref="N23:O23"/>
    <mergeCell ref="P23:Q23"/>
    <mergeCell ref="R23:T23"/>
    <mergeCell ref="B24:B28"/>
    <mergeCell ref="C24:D28"/>
    <mergeCell ref="E24:F24"/>
    <mergeCell ref="G24:I24"/>
    <mergeCell ref="J24:K24"/>
    <mergeCell ref="P27:Q27"/>
    <mergeCell ref="R27:T27"/>
    <mergeCell ref="E26:F26"/>
    <mergeCell ref="G26:I26"/>
    <mergeCell ref="J26:K26"/>
    <mergeCell ref="N26:O26"/>
    <mergeCell ref="P26:Q26"/>
    <mergeCell ref="R26:T26"/>
    <mergeCell ref="N24:O24"/>
    <mergeCell ref="P24:Q24"/>
    <mergeCell ref="R24:T24"/>
    <mergeCell ref="E25:F25"/>
    <mergeCell ref="G25:I25"/>
    <mergeCell ref="J25:K25"/>
    <mergeCell ref="N25:O25"/>
    <mergeCell ref="P25:Q25"/>
    <mergeCell ref="P19:Q19"/>
    <mergeCell ref="R19:T19"/>
    <mergeCell ref="B20:B23"/>
    <mergeCell ref="C20:D23"/>
    <mergeCell ref="E20:F20"/>
    <mergeCell ref="G20:I20"/>
    <mergeCell ref="J20:K20"/>
    <mergeCell ref="E22:F22"/>
    <mergeCell ref="G22:I22"/>
    <mergeCell ref="J22:K22"/>
    <mergeCell ref="N22:O22"/>
    <mergeCell ref="P22:Q22"/>
    <mergeCell ref="R22:T22"/>
    <mergeCell ref="N20:O20"/>
    <mergeCell ref="P20:Q20"/>
    <mergeCell ref="R20:T20"/>
    <mergeCell ref="E21:F21"/>
    <mergeCell ref="G21:I21"/>
    <mergeCell ref="J21:K21"/>
    <mergeCell ref="N21:O21"/>
    <mergeCell ref="P21:Q21"/>
    <mergeCell ref="R21:T21"/>
    <mergeCell ref="E23:I23"/>
    <mergeCell ref="J23:K23"/>
    <mergeCell ref="E16:I16"/>
    <mergeCell ref="J16:K16"/>
    <mergeCell ref="N16:O16"/>
    <mergeCell ref="P16:Q16"/>
    <mergeCell ref="R16:T16"/>
    <mergeCell ref="B17:B19"/>
    <mergeCell ref="C17:D19"/>
    <mergeCell ref="E17:F17"/>
    <mergeCell ref="G17:I17"/>
    <mergeCell ref="J17:K17"/>
    <mergeCell ref="B12:B16"/>
    <mergeCell ref="C12:D16"/>
    <mergeCell ref="N17:O17"/>
    <mergeCell ref="P17:Q17"/>
    <mergeCell ref="R17:T17"/>
    <mergeCell ref="E18:F18"/>
    <mergeCell ref="G18:I18"/>
    <mergeCell ref="J18:K18"/>
    <mergeCell ref="N18:O18"/>
    <mergeCell ref="P18:Q18"/>
    <mergeCell ref="R18:T18"/>
    <mergeCell ref="E19:I19"/>
    <mergeCell ref="J19:K19"/>
    <mergeCell ref="N19:O19"/>
    <mergeCell ref="P14:Q14"/>
    <mergeCell ref="R14:T14"/>
    <mergeCell ref="E15:F15"/>
    <mergeCell ref="G15:I15"/>
    <mergeCell ref="J15:K15"/>
    <mergeCell ref="N15:O15"/>
    <mergeCell ref="P15:Q15"/>
    <mergeCell ref="R15:T15"/>
    <mergeCell ref="P12:Q12"/>
    <mergeCell ref="R12:T12"/>
    <mergeCell ref="E13:F13"/>
    <mergeCell ref="G13:I13"/>
    <mergeCell ref="J13:K13"/>
    <mergeCell ref="N13:O13"/>
    <mergeCell ref="P13:Q13"/>
    <mergeCell ref="R13:T13"/>
    <mergeCell ref="E12:F12"/>
    <mergeCell ref="G12:I12"/>
    <mergeCell ref="J12:K12"/>
    <mergeCell ref="N12:O12"/>
    <mergeCell ref="E14:F14"/>
    <mergeCell ref="G14:I14"/>
    <mergeCell ref="J14:K14"/>
    <mergeCell ref="N14:O14"/>
    <mergeCell ref="A1:F1"/>
    <mergeCell ref="Q1:R1"/>
    <mergeCell ref="A2:S2"/>
    <mergeCell ref="A3:S3"/>
    <mergeCell ref="A4:S4"/>
    <mergeCell ref="A5:S5"/>
    <mergeCell ref="U7:U8"/>
    <mergeCell ref="V7:V11"/>
    <mergeCell ref="B8:C10"/>
    <mergeCell ref="J9:K11"/>
    <mergeCell ref="L9:L11"/>
    <mergeCell ref="M9:M11"/>
    <mergeCell ref="N9:O11"/>
    <mergeCell ref="P9:Q11"/>
    <mergeCell ref="R9:T11"/>
    <mergeCell ref="U9:U11"/>
    <mergeCell ref="H7:H9"/>
    <mergeCell ref="J7:L8"/>
    <mergeCell ref="M7:M8"/>
    <mergeCell ref="N7:O8"/>
    <mergeCell ref="P7:Q8"/>
    <mergeCell ref="R7:T8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T28"/>
  <sheetViews>
    <sheetView showGridLines="0" workbookViewId="0">
      <pane ySplit="2" topLeftCell="A3" activePane="bottomLeft" state="frozen"/>
      <selection pane="bottomLeft" activeCell="O33" sqref="O33"/>
    </sheetView>
  </sheetViews>
  <sheetFormatPr defaultRowHeight="14.25"/>
  <cols>
    <col min="1" max="1" width="0.75" customWidth="1"/>
    <col min="2" max="2" width="15.75" customWidth="1"/>
    <col min="3" max="3" width="3.75" customWidth="1"/>
    <col min="4" max="4" width="5.75" customWidth="1"/>
    <col min="5" max="5" width="0.375" customWidth="1"/>
    <col min="6" max="6" width="16.625" customWidth="1"/>
    <col min="7" max="7" width="4.125" customWidth="1"/>
    <col min="8" max="8" width="0.75" customWidth="1"/>
    <col min="9" max="9" width="0.25" customWidth="1"/>
    <col min="10" max="10" width="9.625" customWidth="1"/>
    <col min="11" max="11" width="0.5" customWidth="1"/>
    <col min="12" max="13" width="17.25" customWidth="1"/>
    <col min="14" max="14" width="3" customWidth="1"/>
    <col min="15" max="15" width="14.25" customWidth="1"/>
    <col min="16" max="16" width="17.25" customWidth="1"/>
    <col min="17" max="17" width="0" hidden="1" customWidth="1"/>
    <col min="18" max="18" width="2.25" customWidth="1"/>
    <col min="19" max="19" width="13.875" customWidth="1"/>
    <col min="20" max="20" width="0.25" customWidth="1"/>
  </cols>
  <sheetData>
    <row r="1" spans="1:20">
      <c r="A1" s="247" t="s">
        <v>372</v>
      </c>
      <c r="B1" s="161"/>
      <c r="C1" s="161"/>
      <c r="D1" s="161"/>
      <c r="E1" s="161"/>
      <c r="F1" s="161"/>
      <c r="G1" s="161"/>
      <c r="S1" s="1" t="s">
        <v>1</v>
      </c>
    </row>
    <row r="2" spans="1:20" ht="15.4" customHeight="1"/>
    <row r="3" spans="1:20" ht="18" customHeight="1">
      <c r="A3" s="276" t="s">
        <v>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</row>
    <row r="4" spans="1:20" ht="18" customHeight="1">
      <c r="A4" s="276" t="s">
        <v>373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</row>
    <row r="5" spans="1:20" ht="18" customHeight="1">
      <c r="A5" s="277" t="s">
        <v>374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</row>
    <row r="6" spans="1:20" ht="0" hidden="1" customHeight="1"/>
    <row r="7" spans="1:20" ht="2.65" customHeight="1"/>
    <row r="8" spans="1:20">
      <c r="A8" s="17"/>
      <c r="B8" s="18"/>
      <c r="C8" s="18"/>
      <c r="D8" s="18"/>
      <c r="E8" s="18"/>
      <c r="F8" s="18"/>
      <c r="G8" s="278" t="s">
        <v>128</v>
      </c>
      <c r="H8" s="279"/>
      <c r="I8" s="279"/>
      <c r="J8" s="279"/>
      <c r="K8" s="19"/>
      <c r="L8" s="280" t="s">
        <v>237</v>
      </c>
      <c r="M8" s="280" t="s">
        <v>123</v>
      </c>
      <c r="N8" s="165"/>
      <c r="O8" s="166"/>
      <c r="P8" s="154" t="s">
        <v>32</v>
      </c>
    </row>
    <row r="9" spans="1:20">
      <c r="A9" s="20"/>
      <c r="B9" s="21"/>
      <c r="C9" s="21"/>
      <c r="D9" s="21"/>
      <c r="E9" s="21"/>
      <c r="F9" s="21"/>
      <c r="G9" s="21"/>
      <c r="H9" s="21"/>
      <c r="I9" s="21"/>
      <c r="J9" s="21"/>
      <c r="K9" s="22"/>
      <c r="L9" s="281"/>
      <c r="M9" s="282"/>
      <c r="N9" s="283"/>
      <c r="O9" s="284"/>
      <c r="P9" s="285"/>
    </row>
    <row r="10" spans="1:20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3" t="s">
        <v>239</v>
      </c>
      <c r="M10" s="287" t="s">
        <v>132</v>
      </c>
      <c r="N10" s="288"/>
      <c r="O10" s="289"/>
      <c r="P10" s="285"/>
    </row>
    <row r="11" spans="1:20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  <c r="L11" s="290" t="s">
        <v>241</v>
      </c>
      <c r="M11" s="290" t="s">
        <v>142</v>
      </c>
      <c r="N11" s="290" t="s">
        <v>143</v>
      </c>
      <c r="O11" s="166"/>
      <c r="P11" s="285"/>
    </row>
    <row r="12" spans="1:20">
      <c r="A12" s="291" t="s">
        <v>149</v>
      </c>
      <c r="B12" s="256"/>
      <c r="C12" s="256"/>
      <c r="D12" s="21"/>
      <c r="E12" s="21"/>
      <c r="F12" s="21"/>
      <c r="G12" s="21"/>
      <c r="H12" s="21"/>
      <c r="I12" s="21"/>
      <c r="J12" s="21"/>
      <c r="K12" s="22"/>
      <c r="L12" s="281"/>
      <c r="M12" s="281"/>
      <c r="N12" s="282"/>
      <c r="O12" s="284"/>
      <c r="P12" s="285"/>
    </row>
    <row r="13" spans="1:20">
      <c r="A13" s="292"/>
      <c r="B13" s="256"/>
      <c r="C13" s="256"/>
      <c r="D13" s="21"/>
      <c r="E13" s="21"/>
      <c r="F13" s="21"/>
      <c r="G13" s="21"/>
      <c r="H13" s="21"/>
      <c r="I13" s="21"/>
      <c r="J13" s="21"/>
      <c r="K13" s="22"/>
      <c r="L13" s="293" t="s">
        <v>243</v>
      </c>
      <c r="M13" s="293" t="s">
        <v>155</v>
      </c>
      <c r="N13" s="293" t="s">
        <v>156</v>
      </c>
      <c r="O13" s="294"/>
      <c r="P13" s="285"/>
    </row>
    <row r="14" spans="1:20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86"/>
      <c r="M14" s="286"/>
      <c r="N14" s="295"/>
      <c r="O14" s="159"/>
      <c r="P14" s="286"/>
    </row>
    <row r="15" spans="1:20">
      <c r="A15" s="300" t="s">
        <v>12</v>
      </c>
      <c r="B15" s="303" t="s">
        <v>61</v>
      </c>
      <c r="C15" s="306" t="s">
        <v>195</v>
      </c>
      <c r="D15" s="166"/>
      <c r="E15" s="27" t="s">
        <v>12</v>
      </c>
      <c r="F15" s="297" t="s">
        <v>196</v>
      </c>
      <c r="G15" s="155"/>
      <c r="H15" s="155"/>
      <c r="I15" s="298"/>
      <c r="J15" s="299" t="s">
        <v>197</v>
      </c>
      <c r="K15" s="156"/>
      <c r="L15" s="95">
        <v>0</v>
      </c>
      <c r="M15" s="95">
        <v>0</v>
      </c>
      <c r="N15" s="296">
        <v>246796.02</v>
      </c>
      <c r="O15" s="156"/>
      <c r="P15" s="95">
        <v>246796.02</v>
      </c>
    </row>
    <row r="16" spans="1:20">
      <c r="A16" s="301"/>
      <c r="B16" s="304"/>
      <c r="C16" s="161"/>
      <c r="D16" s="307"/>
      <c r="E16" s="27" t="s">
        <v>12</v>
      </c>
      <c r="F16" s="297" t="s">
        <v>199</v>
      </c>
      <c r="G16" s="155"/>
      <c r="H16" s="155"/>
      <c r="I16" s="298"/>
      <c r="J16" s="299" t="s">
        <v>200</v>
      </c>
      <c r="K16" s="156"/>
      <c r="L16" s="95">
        <v>0</v>
      </c>
      <c r="M16" s="95">
        <v>0</v>
      </c>
      <c r="N16" s="296">
        <v>0</v>
      </c>
      <c r="O16" s="156"/>
      <c r="P16" s="95">
        <v>0</v>
      </c>
    </row>
    <row r="17" spans="1:16">
      <c r="A17" s="301"/>
      <c r="B17" s="304"/>
      <c r="C17" s="161"/>
      <c r="D17" s="307"/>
      <c r="E17" s="27" t="s">
        <v>12</v>
      </c>
      <c r="F17" s="297" t="s">
        <v>202</v>
      </c>
      <c r="G17" s="155"/>
      <c r="H17" s="155"/>
      <c r="I17" s="298"/>
      <c r="J17" s="299" t="s">
        <v>203</v>
      </c>
      <c r="K17" s="156"/>
      <c r="L17" s="95">
        <v>0</v>
      </c>
      <c r="M17" s="95">
        <v>0</v>
      </c>
      <c r="N17" s="296">
        <v>0</v>
      </c>
      <c r="O17" s="156"/>
      <c r="P17" s="95">
        <v>0</v>
      </c>
    </row>
    <row r="18" spans="1:16">
      <c r="A18" s="301"/>
      <c r="B18" s="305"/>
      <c r="C18" s="158"/>
      <c r="D18" s="159"/>
      <c r="E18" s="308" t="s">
        <v>171</v>
      </c>
      <c r="F18" s="155"/>
      <c r="G18" s="155"/>
      <c r="H18" s="155"/>
      <c r="I18" s="155"/>
      <c r="J18" s="155"/>
      <c r="K18" s="156"/>
      <c r="L18" s="95">
        <v>0</v>
      </c>
      <c r="M18" s="95">
        <v>0</v>
      </c>
      <c r="N18" s="296">
        <v>246796.02</v>
      </c>
      <c r="O18" s="156"/>
      <c r="P18" s="95">
        <v>246796.02</v>
      </c>
    </row>
    <row r="19" spans="1:16">
      <c r="A19" s="302"/>
      <c r="B19" s="308" t="s">
        <v>172</v>
      </c>
      <c r="C19" s="155"/>
      <c r="D19" s="155"/>
      <c r="E19" s="155"/>
      <c r="F19" s="155"/>
      <c r="G19" s="155"/>
      <c r="H19" s="155"/>
      <c r="I19" s="155"/>
      <c r="J19" s="155"/>
      <c r="K19" s="156"/>
      <c r="L19" s="95">
        <v>657300</v>
      </c>
      <c r="M19" s="95">
        <v>446796.05</v>
      </c>
      <c r="N19" s="296">
        <v>246796.02</v>
      </c>
      <c r="O19" s="156"/>
      <c r="P19" s="95">
        <v>1350892.07</v>
      </c>
    </row>
    <row r="20" spans="1:16">
      <c r="A20" s="300" t="s">
        <v>12</v>
      </c>
      <c r="B20" s="303" t="s">
        <v>71</v>
      </c>
      <c r="C20" s="306" t="s">
        <v>228</v>
      </c>
      <c r="D20" s="166"/>
      <c r="E20" s="27" t="s">
        <v>12</v>
      </c>
      <c r="F20" s="297" t="s">
        <v>229</v>
      </c>
      <c r="G20" s="155"/>
      <c r="H20" s="155"/>
      <c r="I20" s="298"/>
      <c r="J20" s="299" t="s">
        <v>230</v>
      </c>
      <c r="K20" s="156"/>
      <c r="L20" s="95">
        <v>0</v>
      </c>
      <c r="M20" s="95">
        <v>0</v>
      </c>
      <c r="N20" s="296">
        <v>1088000</v>
      </c>
      <c r="O20" s="156"/>
      <c r="P20" s="95">
        <v>1088000</v>
      </c>
    </row>
    <row r="21" spans="1:16">
      <c r="A21" s="301"/>
      <c r="B21" s="305"/>
      <c r="C21" s="158"/>
      <c r="D21" s="159"/>
      <c r="E21" s="308" t="s">
        <v>171</v>
      </c>
      <c r="F21" s="155"/>
      <c r="G21" s="155"/>
      <c r="H21" s="155"/>
      <c r="I21" s="155"/>
      <c r="J21" s="155"/>
      <c r="K21" s="156"/>
      <c r="L21" s="95">
        <v>0</v>
      </c>
      <c r="M21" s="95">
        <v>0</v>
      </c>
      <c r="N21" s="296">
        <v>1088000</v>
      </c>
      <c r="O21" s="156"/>
      <c r="P21" s="95">
        <v>1088000</v>
      </c>
    </row>
    <row r="22" spans="1:16">
      <c r="A22" s="302"/>
      <c r="B22" s="308" t="s">
        <v>172</v>
      </c>
      <c r="C22" s="155"/>
      <c r="D22" s="155"/>
      <c r="E22" s="155"/>
      <c r="F22" s="155"/>
      <c r="G22" s="155"/>
      <c r="H22" s="155"/>
      <c r="I22" s="155"/>
      <c r="J22" s="155"/>
      <c r="K22" s="156"/>
      <c r="L22" s="95">
        <v>0</v>
      </c>
      <c r="M22" s="95">
        <v>662000</v>
      </c>
      <c r="N22" s="296">
        <v>8749600</v>
      </c>
      <c r="O22" s="156"/>
      <c r="P22" s="95">
        <v>9411600</v>
      </c>
    </row>
    <row r="23" spans="1:16" ht="0" hidden="1" customHeight="1"/>
    <row r="24" spans="1:16" ht="2.85" customHeight="1"/>
    <row r="25" spans="1:16">
      <c r="P25" s="309" t="s">
        <v>12</v>
      </c>
    </row>
    <row r="26" spans="1:16">
      <c r="P26" s="161"/>
    </row>
    <row r="27" spans="1:16">
      <c r="A27" s="310" t="s">
        <v>235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6"/>
      <c r="L27" s="96">
        <v>0</v>
      </c>
      <c r="M27" s="96">
        <v>0</v>
      </c>
      <c r="N27" s="311">
        <v>1334796.02</v>
      </c>
      <c r="O27" s="156"/>
      <c r="P27" s="96">
        <v>1334796.02</v>
      </c>
    </row>
    <row r="28" spans="1:16">
      <c r="A28" s="310" t="s">
        <v>236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6"/>
      <c r="L28" s="96">
        <v>657300</v>
      </c>
      <c r="M28" s="96">
        <v>1108796.05</v>
      </c>
      <c r="N28" s="311">
        <v>8996396.0199999996</v>
      </c>
      <c r="O28" s="156"/>
      <c r="P28" s="96">
        <v>10762492.07</v>
      </c>
    </row>
  </sheetData>
  <mergeCells count="47">
    <mergeCell ref="P25:P26"/>
    <mergeCell ref="A27:K27"/>
    <mergeCell ref="N27:O27"/>
    <mergeCell ref="A28:K28"/>
    <mergeCell ref="N28:O28"/>
    <mergeCell ref="B22:K22"/>
    <mergeCell ref="N22:O22"/>
    <mergeCell ref="A20:A22"/>
    <mergeCell ref="B20:B21"/>
    <mergeCell ref="C20:D21"/>
    <mergeCell ref="F20:I20"/>
    <mergeCell ref="J20:K20"/>
    <mergeCell ref="N18:O18"/>
    <mergeCell ref="B19:K19"/>
    <mergeCell ref="N19:O19"/>
    <mergeCell ref="N20:O20"/>
    <mergeCell ref="E21:K21"/>
    <mergeCell ref="N21:O21"/>
    <mergeCell ref="A15:A19"/>
    <mergeCell ref="B15:B18"/>
    <mergeCell ref="C15:D18"/>
    <mergeCell ref="F15:I15"/>
    <mergeCell ref="J15:K15"/>
    <mergeCell ref="J17:K17"/>
    <mergeCell ref="E18:K18"/>
    <mergeCell ref="N15:O15"/>
    <mergeCell ref="F16:I16"/>
    <mergeCell ref="J16:K16"/>
    <mergeCell ref="N16:O16"/>
    <mergeCell ref="F17:I17"/>
    <mergeCell ref="N17:O17"/>
    <mergeCell ref="A1:G1"/>
    <mergeCell ref="A3:T3"/>
    <mergeCell ref="A4:T4"/>
    <mergeCell ref="A5:T5"/>
    <mergeCell ref="G8:J8"/>
    <mergeCell ref="L8:L9"/>
    <mergeCell ref="M8:O9"/>
    <mergeCell ref="P8:P14"/>
    <mergeCell ref="M10:O10"/>
    <mergeCell ref="L11:L12"/>
    <mergeCell ref="M11:M12"/>
    <mergeCell ref="N11:O12"/>
    <mergeCell ref="A12:C13"/>
    <mergeCell ref="L13:L14"/>
    <mergeCell ref="M13:M14"/>
    <mergeCell ref="N13:O14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6</vt:i4>
      </vt:variant>
    </vt:vector>
  </HeadingPairs>
  <TitlesOfParts>
    <vt:vector size="14" baseType="lpstr">
      <vt:lpstr>งบรับจ่าย</vt:lpstr>
      <vt:lpstr>งบทดลอง</vt:lpstr>
      <vt:lpstr>หมายเหตุ 1</vt:lpstr>
      <vt:lpstr>หมายเหตุ 2</vt:lpstr>
      <vt:lpstr>กระดาษทำการจ่ายจากรายรับ</vt:lpstr>
      <vt:lpstr>กระดาษทำการ งปม.คงเหลือ</vt:lpstr>
      <vt:lpstr>กระดาษทำการโอนงปม.</vt:lpstr>
      <vt:lpstr>กระดาษทำการเงินสะสม</vt:lpstr>
      <vt:lpstr>'กระดาษทำการ งปม.คงเหลือ'!Print_Titles</vt:lpstr>
      <vt:lpstr>กระดาษทำการเงินสะสม!Print_Titles</vt:lpstr>
      <vt:lpstr>กระดาษทำการจ่ายจากรายรับ!Print_Titles</vt:lpstr>
      <vt:lpstr>กระดาษทำการโอนงปม.!Print_Titles</vt:lpstr>
      <vt:lpstr>งบทดลอง!Print_Titles</vt:lpstr>
      <vt:lpstr>งบรับจ่าย!Print_Titles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2017-09-15T08:26:24Z</cp:lastPrinted>
  <dcterms:modified xsi:type="dcterms:W3CDTF">2017-09-15T08:27:42Z</dcterms:modified>
</cp:coreProperties>
</file>