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firstSheet="5" activeTab="5"/>
  </bookViews>
  <sheets>
    <sheet name="งบทดลอง ม.ค. 62" sheetId="1" r:id="rId1"/>
    <sheet name="หมายเหตุ 1" sheetId="2" r:id="rId2"/>
    <sheet name="หมายเหตุรายจ่ายค้างจ่าย" sheetId="9" r:id="rId3"/>
    <sheet name="งบรับ-จ่าย" sheetId="3" r:id="rId4"/>
    <sheet name="กระดาษทำการ จ่ายจาก งปม." sheetId="4" r:id="rId5"/>
    <sheet name="กระดาษทำการ งปม.คงเหลือ" sheetId="5" r:id="rId6"/>
    <sheet name="กระดาษทำการจ่ายจากเงินสะสม" sheetId="6" r:id="rId7"/>
    <sheet name="กระดาษทำการโอน งปม." sheetId="7" r:id="rId8"/>
    <sheet name="รายงานกระทบยอด ศศก." sheetId="8" r:id="rId9"/>
  </sheets>
  <definedNames>
    <definedName name="_xlnm.Print_Titles" localSheetId="5">'กระดาษทำการ งปม.คงเหลือ'!$6:$11</definedName>
    <definedName name="_xlnm.Print_Titles" localSheetId="4">'กระดาษทำการ จ่ายจาก งปม.'!$7:$14</definedName>
    <definedName name="_xlnm.Print_Titles" localSheetId="6">กระดาษทำการจ่ายจากเงินสะสม!$1:$2</definedName>
    <definedName name="_xlnm.Print_Titles" localSheetId="7">'กระดาษทำการโอน งปม.'!$1:$1</definedName>
    <definedName name="_xlnm.Print_Titles" localSheetId="0">'งบทดลอง ม.ค. 62'!$7:$7</definedName>
    <definedName name="_xlnm.Print_Titles" localSheetId="3">'งบรับ-จ่าย'!$4:$5</definedName>
    <definedName name="_xlnm.Print_Titles" localSheetId="1">'หมายเหตุ 1'!$5:$6</definedName>
    <definedName name="_xlnm.Print_Titles" localSheetId="2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I13" i="9" l="1"/>
  <c r="T75" i="5" l="1"/>
  <c r="T76" i="5" s="1"/>
  <c r="S75" i="5"/>
  <c r="S76" i="5" s="1"/>
  <c r="R75" i="5"/>
  <c r="R76" i="5" s="1"/>
  <c r="Q75" i="5"/>
  <c r="Q76" i="5" s="1"/>
  <c r="P75" i="5"/>
  <c r="P76" i="5" s="1"/>
  <c r="O75" i="5"/>
  <c r="O76" i="5" s="1"/>
  <c r="N75" i="5"/>
  <c r="N76" i="5" s="1"/>
  <c r="M75" i="5"/>
  <c r="M76" i="5" s="1"/>
  <c r="L75" i="5"/>
  <c r="L76" i="5" s="1"/>
  <c r="K75" i="5"/>
  <c r="K76" i="5" s="1"/>
  <c r="J75" i="5"/>
  <c r="J76" i="5" s="1"/>
  <c r="I75" i="5"/>
  <c r="I76" i="5" s="1"/>
  <c r="H75" i="5"/>
  <c r="H76" i="5" s="1"/>
  <c r="G75" i="5"/>
  <c r="G76" i="5" s="1"/>
  <c r="F75" i="5"/>
  <c r="F76" i="5" s="1"/>
  <c r="U74" i="5"/>
  <c r="U73" i="5"/>
  <c r="U72" i="5"/>
  <c r="U71" i="5"/>
  <c r="U70" i="5"/>
  <c r="U69" i="5"/>
  <c r="U75" i="5" s="1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U67" i="5"/>
  <c r="U66" i="5"/>
  <c r="U65" i="5"/>
  <c r="V68" i="5" s="1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U63" i="5"/>
  <c r="U62" i="5"/>
  <c r="U64" i="5" s="1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U61" i="5" s="1"/>
  <c r="U60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U58" i="5"/>
  <c r="U57" i="5"/>
  <c r="U56" i="5"/>
  <c r="U55" i="5"/>
  <c r="U54" i="5"/>
  <c r="U53" i="5"/>
  <c r="V59" i="5" s="1"/>
  <c r="F52" i="5"/>
  <c r="U51" i="5"/>
  <c r="U50" i="5"/>
  <c r="U49" i="5"/>
  <c r="U48" i="5"/>
  <c r="U47" i="5"/>
  <c r="V52" i="5" s="1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U45" i="5"/>
  <c r="U44" i="5"/>
  <c r="U43" i="5"/>
  <c r="U42" i="5"/>
  <c r="U41" i="5"/>
  <c r="U40" i="5"/>
  <c r="U39" i="5"/>
  <c r="U38" i="5"/>
  <c r="U37" i="5"/>
  <c r="U36" i="5"/>
  <c r="U35" i="5"/>
  <c r="V46" i="5" s="1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U33" i="5"/>
  <c r="U32" i="5"/>
  <c r="U31" i="5"/>
  <c r="U30" i="5"/>
  <c r="V34" i="5" s="1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U28" i="5"/>
  <c r="U27" i="5"/>
  <c r="U26" i="5"/>
  <c r="U25" i="5"/>
  <c r="U29" i="5" s="1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U23" i="5"/>
  <c r="U22" i="5"/>
  <c r="U21" i="5"/>
  <c r="U20" i="5"/>
  <c r="U19" i="5"/>
  <c r="V24" i="5" s="1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U17" i="5"/>
  <c r="U16" i="5"/>
  <c r="U15" i="5"/>
  <c r="U14" i="5"/>
  <c r="U13" i="5"/>
  <c r="V18" i="5" s="1"/>
  <c r="V64" i="5" l="1"/>
  <c r="U18" i="5"/>
  <c r="U24" i="5"/>
  <c r="V29" i="5"/>
  <c r="U34" i="5"/>
  <c r="U46" i="5"/>
  <c r="U59" i="5"/>
  <c r="U68" i="5"/>
  <c r="U76" i="5" s="1"/>
  <c r="V75" i="5"/>
  <c r="V76" i="5" s="1"/>
  <c r="Q71" i="4" l="1"/>
  <c r="P71" i="4"/>
  <c r="O71" i="4"/>
  <c r="N71" i="4"/>
  <c r="M71" i="4"/>
  <c r="L71" i="4"/>
  <c r="K71" i="4"/>
  <c r="J71" i="4"/>
  <c r="I71" i="4"/>
  <c r="H71" i="4"/>
  <c r="R74" i="4" s="1"/>
  <c r="R69" i="4"/>
  <c r="P68" i="4"/>
  <c r="O68" i="4"/>
  <c r="N68" i="4"/>
  <c r="M68" i="4"/>
  <c r="L68" i="4"/>
  <c r="K68" i="4"/>
  <c r="J68" i="4"/>
  <c r="I68" i="4"/>
  <c r="H68" i="4"/>
  <c r="R68" i="4" s="1"/>
  <c r="Q67" i="4"/>
  <c r="Q68" i="4" s="1"/>
  <c r="R66" i="4"/>
  <c r="P65" i="4"/>
  <c r="O65" i="4"/>
  <c r="N65" i="4"/>
  <c r="M65" i="4"/>
  <c r="L65" i="4"/>
  <c r="K65" i="4"/>
  <c r="J65" i="4"/>
  <c r="I65" i="4"/>
  <c r="H65" i="4"/>
  <c r="R65" i="4" s="1"/>
  <c r="Q64" i="4"/>
  <c r="Q65" i="4" s="1"/>
  <c r="R63" i="4"/>
  <c r="P62" i="4"/>
  <c r="O62" i="4"/>
  <c r="N62" i="4"/>
  <c r="M62" i="4"/>
  <c r="L62" i="4"/>
  <c r="K62" i="4"/>
  <c r="J62" i="4"/>
  <c r="I62" i="4"/>
  <c r="H62" i="4"/>
  <c r="R62" i="4" s="1"/>
  <c r="Q61" i="4"/>
  <c r="Q60" i="4"/>
  <c r="Q62" i="4" s="1"/>
  <c r="R59" i="4"/>
  <c r="P58" i="4"/>
  <c r="O58" i="4"/>
  <c r="N58" i="4"/>
  <c r="M58" i="4"/>
  <c r="L58" i="4"/>
  <c r="K58" i="4"/>
  <c r="J58" i="4"/>
  <c r="I58" i="4"/>
  <c r="H58" i="4"/>
  <c r="R58" i="4" s="1"/>
  <c r="Q56" i="4"/>
  <c r="Q55" i="4"/>
  <c r="Q54" i="4"/>
  <c r="Q58" i="4" s="1"/>
  <c r="R53" i="4"/>
  <c r="P52" i="4"/>
  <c r="O52" i="4"/>
  <c r="N52" i="4"/>
  <c r="M52" i="4"/>
  <c r="L52" i="4"/>
  <c r="K52" i="4"/>
  <c r="J52" i="4"/>
  <c r="I52" i="4"/>
  <c r="H52" i="4"/>
  <c r="R52" i="4" s="1"/>
  <c r="Q51" i="4"/>
  <c r="Q50" i="4"/>
  <c r="Q49" i="4"/>
  <c r="Q48" i="4"/>
  <c r="Q52" i="4" s="1"/>
  <c r="R47" i="4"/>
  <c r="P46" i="4"/>
  <c r="O46" i="4"/>
  <c r="N46" i="4"/>
  <c r="M46" i="4"/>
  <c r="L46" i="4"/>
  <c r="K46" i="4"/>
  <c r="J46" i="4"/>
  <c r="I46" i="4"/>
  <c r="H46" i="4"/>
  <c r="R46" i="4" s="1"/>
  <c r="Q45" i="4"/>
  <c r="Q44" i="4"/>
  <c r="Q43" i="4"/>
  <c r="Q42" i="4"/>
  <c r="Q46" i="4" s="1"/>
  <c r="R41" i="4"/>
  <c r="P40" i="4"/>
  <c r="O40" i="4"/>
  <c r="N40" i="4"/>
  <c r="M40" i="4"/>
  <c r="L40" i="4"/>
  <c r="K40" i="4"/>
  <c r="J40" i="4"/>
  <c r="I40" i="4"/>
  <c r="H40" i="4"/>
  <c r="R40" i="4" s="1"/>
  <c r="Q39" i="4"/>
  <c r="Q38" i="4"/>
  <c r="Q40" i="4" s="1"/>
  <c r="R36" i="4"/>
  <c r="P35" i="4"/>
  <c r="O35" i="4"/>
  <c r="N35" i="4"/>
  <c r="M35" i="4"/>
  <c r="L35" i="4"/>
  <c r="K35" i="4"/>
  <c r="J35" i="4"/>
  <c r="I35" i="4"/>
  <c r="H35" i="4"/>
  <c r="R35" i="4" s="1"/>
  <c r="Q34" i="4"/>
  <c r="Q33" i="4"/>
  <c r="Q32" i="4"/>
  <c r="Q31" i="4"/>
  <c r="Q35" i="4" s="1"/>
  <c r="R30" i="4"/>
  <c r="P29" i="4"/>
  <c r="O29" i="4"/>
  <c r="N29" i="4"/>
  <c r="M29" i="4"/>
  <c r="L29" i="4"/>
  <c r="K29" i="4"/>
  <c r="J29" i="4"/>
  <c r="I29" i="4"/>
  <c r="H29" i="4"/>
  <c r="R29" i="4" s="1"/>
  <c r="Q28" i="4"/>
  <c r="Q27" i="4"/>
  <c r="Q26" i="4"/>
  <c r="Q25" i="4"/>
  <c r="Q24" i="4"/>
  <c r="Q29" i="4" s="1"/>
  <c r="R23" i="4"/>
  <c r="P22" i="4"/>
  <c r="P70" i="4" s="1"/>
  <c r="O22" i="4"/>
  <c r="O70" i="4" s="1"/>
  <c r="N22" i="4"/>
  <c r="N70" i="4" s="1"/>
  <c r="M22" i="4"/>
  <c r="M70" i="4" s="1"/>
  <c r="L22" i="4"/>
  <c r="L70" i="4" s="1"/>
  <c r="K22" i="4"/>
  <c r="K70" i="4" s="1"/>
  <c r="J22" i="4"/>
  <c r="J70" i="4" s="1"/>
  <c r="I22" i="4"/>
  <c r="I70" i="4" s="1"/>
  <c r="H22" i="4"/>
  <c r="H70" i="4" s="1"/>
  <c r="Q20" i="4"/>
  <c r="Q19" i="4"/>
  <c r="Q18" i="4"/>
  <c r="Q17" i="4"/>
  <c r="Q16" i="4"/>
  <c r="Q15" i="4"/>
  <c r="Q22" i="4" s="1"/>
  <c r="Q70" i="4" s="1"/>
  <c r="R73" i="4" l="1"/>
  <c r="R70" i="4"/>
  <c r="R22" i="4"/>
  <c r="R71" i="4"/>
  <c r="F78" i="2" l="1"/>
  <c r="I58" i="2"/>
  <c r="G78" i="2"/>
  <c r="G79" i="2" s="1"/>
  <c r="G53" i="2"/>
  <c r="G39" i="2"/>
  <c r="G37" i="2"/>
  <c r="G33" i="2"/>
  <c r="G30" i="2"/>
  <c r="G26" i="2"/>
  <c r="G13" i="2"/>
  <c r="I67" i="2"/>
  <c r="I66" i="2"/>
  <c r="H78" i="2" l="1"/>
  <c r="H53" i="2"/>
  <c r="H39" i="2"/>
  <c r="H37" i="2"/>
  <c r="H33" i="2"/>
  <c r="H30" i="2"/>
  <c r="H26" i="2"/>
  <c r="H13" i="2"/>
  <c r="BI78" i="2"/>
  <c r="BH78" i="2"/>
  <c r="BJ78" i="2" s="1"/>
  <c r="BE78" i="2"/>
  <c r="BD78" i="2"/>
  <c r="BF78" i="2" s="1"/>
  <c r="U78" i="2"/>
  <c r="E78" i="2"/>
  <c r="D78" i="2"/>
  <c r="I76" i="2"/>
  <c r="I75" i="2"/>
  <c r="I74" i="2"/>
  <c r="I73" i="2"/>
  <c r="I72" i="2"/>
  <c r="I71" i="2"/>
  <c r="I70" i="2"/>
  <c r="I69" i="2"/>
  <c r="I65" i="2"/>
  <c r="I64" i="2"/>
  <c r="I63" i="2"/>
  <c r="I62" i="2"/>
  <c r="I60" i="2"/>
  <c r="I78" i="2" s="1"/>
  <c r="I59" i="2"/>
  <c r="BJ57" i="2"/>
  <c r="BF57" i="2"/>
  <c r="I57" i="2"/>
  <c r="T57" i="2" s="1"/>
  <c r="V57" i="2" s="1"/>
  <c r="BJ56" i="2"/>
  <c r="BF56" i="2"/>
  <c r="I56" i="2"/>
  <c r="T56" i="2" s="1"/>
  <c r="V56" i="2" s="1"/>
  <c r="BJ55" i="2"/>
  <c r="BF55" i="2"/>
  <c r="T55" i="2"/>
  <c r="V55" i="2" s="1"/>
  <c r="BJ54" i="2"/>
  <c r="BF54" i="2"/>
  <c r="T54" i="2"/>
  <c r="V54" i="2" s="1"/>
  <c r="BI53" i="2"/>
  <c r="BH53" i="2"/>
  <c r="BJ53" i="2" s="1"/>
  <c r="BE53" i="2"/>
  <c r="BD53" i="2"/>
  <c r="BF53" i="2" s="1"/>
  <c r="U53" i="2"/>
  <c r="T53" i="2"/>
  <c r="F53" i="2"/>
  <c r="E53" i="2"/>
  <c r="D53" i="2"/>
  <c r="BJ52" i="2"/>
  <c r="BF52" i="2"/>
  <c r="I52" i="2"/>
  <c r="T52" i="2" s="1"/>
  <c r="V52" i="2" s="1"/>
  <c r="BJ51" i="2"/>
  <c r="BF51" i="2"/>
  <c r="I51" i="2"/>
  <c r="T51" i="2" s="1"/>
  <c r="V51" i="2" s="1"/>
  <c r="BJ50" i="2"/>
  <c r="BF50" i="2"/>
  <c r="I50" i="2"/>
  <c r="T50" i="2" s="1"/>
  <c r="V50" i="2" s="1"/>
  <c r="BJ49" i="2"/>
  <c r="BF49" i="2"/>
  <c r="I49" i="2"/>
  <c r="T49" i="2" s="1"/>
  <c r="V49" i="2" s="1"/>
  <c r="BJ48" i="2"/>
  <c r="BF48" i="2"/>
  <c r="I48" i="2"/>
  <c r="T48" i="2" s="1"/>
  <c r="V48" i="2" s="1"/>
  <c r="BJ47" i="2"/>
  <c r="BF47" i="2"/>
  <c r="I47" i="2"/>
  <c r="T47" i="2" s="1"/>
  <c r="V47" i="2" s="1"/>
  <c r="BJ46" i="2"/>
  <c r="BF46" i="2"/>
  <c r="I46" i="2"/>
  <c r="T46" i="2" s="1"/>
  <c r="V46" i="2" s="1"/>
  <c r="BJ45" i="2"/>
  <c r="BF45" i="2"/>
  <c r="I45" i="2"/>
  <c r="T45" i="2" s="1"/>
  <c r="V45" i="2" s="1"/>
  <c r="BJ44" i="2"/>
  <c r="BF44" i="2"/>
  <c r="I44" i="2"/>
  <c r="T44" i="2" s="1"/>
  <c r="V44" i="2" s="1"/>
  <c r="BJ43" i="2"/>
  <c r="BF43" i="2"/>
  <c r="I43" i="2"/>
  <c r="T43" i="2" s="1"/>
  <c r="V43" i="2" s="1"/>
  <c r="BJ42" i="2"/>
  <c r="BF42" i="2"/>
  <c r="I42" i="2"/>
  <c r="T42" i="2" s="1"/>
  <c r="V42" i="2" s="1"/>
  <c r="BJ41" i="2"/>
  <c r="BF41" i="2"/>
  <c r="T41" i="2"/>
  <c r="V41" i="2" s="1"/>
  <c r="BJ40" i="2"/>
  <c r="BF40" i="2"/>
  <c r="T40" i="2"/>
  <c r="V40" i="2" s="1"/>
  <c r="BI39" i="2"/>
  <c r="BH39" i="2"/>
  <c r="BJ39" i="2" s="1"/>
  <c r="BE39" i="2"/>
  <c r="BD39" i="2"/>
  <c r="BF39" i="2" s="1"/>
  <c r="U39" i="2"/>
  <c r="T39" i="2"/>
  <c r="V39" i="2" s="1"/>
  <c r="F39" i="2"/>
  <c r="E39" i="2"/>
  <c r="D39" i="2"/>
  <c r="BJ38" i="2"/>
  <c r="BF38" i="2"/>
  <c r="T38" i="2"/>
  <c r="V38" i="2" s="1"/>
  <c r="BI37" i="2"/>
  <c r="BH37" i="2"/>
  <c r="BJ37" i="2" s="1"/>
  <c r="BE37" i="2"/>
  <c r="BD37" i="2"/>
  <c r="BF37" i="2" s="1"/>
  <c r="U37" i="2"/>
  <c r="T37" i="2"/>
  <c r="F37" i="2"/>
  <c r="E37" i="2"/>
  <c r="D37" i="2"/>
  <c r="BJ36" i="2"/>
  <c r="BF36" i="2"/>
  <c r="I36" i="2"/>
  <c r="T36" i="2" s="1"/>
  <c r="V36" i="2" s="1"/>
  <c r="BJ35" i="2"/>
  <c r="BF35" i="2"/>
  <c r="I35" i="2"/>
  <c r="T35" i="2" s="1"/>
  <c r="V35" i="2" s="1"/>
  <c r="W37" i="2" s="1"/>
  <c r="BJ34" i="2"/>
  <c r="BF34" i="2"/>
  <c r="T34" i="2"/>
  <c r="V34" i="2" s="1"/>
  <c r="BI33" i="2"/>
  <c r="BH33" i="2"/>
  <c r="BJ33" i="2" s="1"/>
  <c r="BE33" i="2"/>
  <c r="BD33" i="2"/>
  <c r="BF33" i="2" s="1"/>
  <c r="U33" i="2"/>
  <c r="T33" i="2"/>
  <c r="V33" i="2" s="1"/>
  <c r="F33" i="2"/>
  <c r="E33" i="2"/>
  <c r="D33" i="2"/>
  <c r="BJ32" i="2"/>
  <c r="BF32" i="2"/>
  <c r="T32" i="2"/>
  <c r="V32" i="2" s="1"/>
  <c r="BJ31" i="2"/>
  <c r="BF31" i="2"/>
  <c r="T31" i="2"/>
  <c r="V31" i="2" s="1"/>
  <c r="W33" i="2" s="1"/>
  <c r="BI30" i="2"/>
  <c r="BH30" i="2"/>
  <c r="BJ30" i="2" s="1"/>
  <c r="BE30" i="2"/>
  <c r="BD30" i="2"/>
  <c r="BF30" i="2" s="1"/>
  <c r="U30" i="2"/>
  <c r="T30" i="2"/>
  <c r="F30" i="2"/>
  <c r="E30" i="2"/>
  <c r="D30" i="2"/>
  <c r="BJ29" i="2"/>
  <c r="BF29" i="2"/>
  <c r="I29" i="2"/>
  <c r="T29" i="2" s="1"/>
  <c r="V29" i="2" s="1"/>
  <c r="BJ28" i="2"/>
  <c r="BF28" i="2"/>
  <c r="I28" i="2"/>
  <c r="T28" i="2" s="1"/>
  <c r="V28" i="2" s="1"/>
  <c r="V30" i="2" s="1"/>
  <c r="BJ27" i="2"/>
  <c r="BF27" i="2"/>
  <c r="T27" i="2"/>
  <c r="V27" i="2" s="1"/>
  <c r="BI26" i="2"/>
  <c r="BH26" i="2"/>
  <c r="BJ26" i="2" s="1"/>
  <c r="BE26" i="2"/>
  <c r="BD26" i="2"/>
  <c r="BF26" i="2" s="1"/>
  <c r="U26" i="2"/>
  <c r="T26" i="2"/>
  <c r="F26" i="2"/>
  <c r="E26" i="2"/>
  <c r="D26" i="2"/>
  <c r="BJ25" i="2"/>
  <c r="BF25" i="2"/>
  <c r="I25" i="2"/>
  <c r="T25" i="2" s="1"/>
  <c r="V25" i="2" s="1"/>
  <c r="I24" i="2"/>
  <c r="BJ21" i="2"/>
  <c r="BF21" i="2"/>
  <c r="I21" i="2"/>
  <c r="T21" i="2" s="1"/>
  <c r="V21" i="2" s="1"/>
  <c r="BJ20" i="2"/>
  <c r="BF20" i="2"/>
  <c r="I20" i="2"/>
  <c r="T20" i="2" s="1"/>
  <c r="V20" i="2" s="1"/>
  <c r="BJ19" i="2"/>
  <c r="BF19" i="2"/>
  <c r="I19" i="2"/>
  <c r="T19" i="2" s="1"/>
  <c r="V19" i="2" s="1"/>
  <c r="BJ18" i="2"/>
  <c r="BF18" i="2"/>
  <c r="I18" i="2"/>
  <c r="T18" i="2" s="1"/>
  <c r="V18" i="2" s="1"/>
  <c r="BJ17" i="2"/>
  <c r="BF17" i="2"/>
  <c r="I17" i="2"/>
  <c r="T17" i="2" s="1"/>
  <c r="V17" i="2" s="1"/>
  <c r="BJ16" i="2"/>
  <c r="BF16" i="2"/>
  <c r="I16" i="2"/>
  <c r="T16" i="2" s="1"/>
  <c r="V16" i="2" s="1"/>
  <c r="BJ15" i="2"/>
  <c r="BF15" i="2"/>
  <c r="I15" i="2"/>
  <c r="T15" i="2" s="1"/>
  <c r="V15" i="2" s="1"/>
  <c r="BJ14" i="2"/>
  <c r="BF14" i="2"/>
  <c r="T14" i="2"/>
  <c r="BI13" i="2"/>
  <c r="BI79" i="2" s="1"/>
  <c r="BH13" i="2"/>
  <c r="BH79" i="2" s="1"/>
  <c r="BE13" i="2"/>
  <c r="BE79" i="2" s="1"/>
  <c r="BD13" i="2"/>
  <c r="BD79" i="2" s="1"/>
  <c r="BF79" i="2" s="1"/>
  <c r="U13" i="2"/>
  <c r="U79" i="2" s="1"/>
  <c r="T13" i="2"/>
  <c r="F13" i="2"/>
  <c r="E13" i="2"/>
  <c r="D13" i="2"/>
  <c r="D79" i="2" s="1"/>
  <c r="BJ12" i="2"/>
  <c r="BF12" i="2"/>
  <c r="I12" i="2"/>
  <c r="T12" i="2" s="1"/>
  <c r="V12" i="2" s="1"/>
  <c r="BJ11" i="2"/>
  <c r="BF11" i="2"/>
  <c r="I11" i="2"/>
  <c r="T11" i="2" s="1"/>
  <c r="V11" i="2" s="1"/>
  <c r="BJ10" i="2"/>
  <c r="BF10" i="2"/>
  <c r="I10" i="2"/>
  <c r="T10" i="2" s="1"/>
  <c r="V10" i="2" s="1"/>
  <c r="BJ9" i="2"/>
  <c r="BF9" i="2"/>
  <c r="I9" i="2"/>
  <c r="H79" i="2" l="1"/>
  <c r="F79" i="2"/>
  <c r="I79" i="2"/>
  <c r="E79" i="2"/>
  <c r="T9" i="2"/>
  <c r="V9" i="2" s="1"/>
  <c r="V13" i="2" s="1"/>
  <c r="W13" i="2" s="1"/>
  <c r="W30" i="2"/>
  <c r="W53" i="2"/>
  <c r="W78" i="2"/>
  <c r="BJ79" i="2"/>
  <c r="W26" i="2"/>
  <c r="BF13" i="2"/>
  <c r="T79" i="2"/>
  <c r="W79" i="2" s="1"/>
  <c r="BJ13" i="2"/>
  <c r="T78" i="2"/>
  <c r="D51" i="1"/>
  <c r="E51" i="1"/>
  <c r="V79" i="2" l="1"/>
</calcChain>
</file>

<file path=xl/sharedStrings.xml><?xml version="1.0" encoding="utf-8"?>
<sst xmlns="http://schemas.openxmlformats.org/spreadsheetml/2006/main" count="1156" uniqueCount="510">
  <si>
    <t>งบทดลอง</t>
  </si>
  <si>
    <t>ปีงบประมาณ 2562</t>
  </si>
  <si>
    <t>ณ วันที่ 31 มกราคม 2562</t>
  </si>
  <si>
    <t>รายการ</t>
  </si>
  <si>
    <t>รหัสบัญชี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</si>
  <si>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</si>
  <si>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</si>
  <si>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</si>
  <si>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</si>
  <si>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</si>
  <si>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</si>
  <si>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</si>
  <si>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</si>
  <si>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</si>
  <si>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</si>
  <si>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</si>
  <si>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</si>
  <si>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</si>
  <si>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</si>
  <si>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</si>
  <si>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</si>
  <si>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</si>
  <si>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</si>
  <si>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</si>
  <si>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</si>
  <si>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</si>
  <si>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</si>
  <si>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</si>
  <si>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</si>
  <si>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</si>
  <si>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ภาษีบำรุงท้องที่</t>
  </si>
  <si>
    <t xml:space="preserve">41100002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</si>
  <si>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</si>
  <si>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</si>
  <si>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ค่าธรรมเนียมเกี่ยวกับการควบคุมอาคาร</t>
  </si>
  <si>
    <t xml:space="preserve">41210007  </t>
  </si>
  <si>
    <t>ค่าธรรมเนียมเกี่ยวกับทะเบียนพาณิชย์</t>
  </si>
  <si>
    <t xml:space="preserve">41210029  </t>
  </si>
  <si>
    <t>ค่าปรับการผิดสัญญา</t>
  </si>
  <si>
    <t xml:space="preserve">41220010  </t>
  </si>
  <si>
    <t>ค่าใบอนุญาตเกี่ยวกับการควบคุมอาคาร</t>
  </si>
  <si>
    <t xml:space="preserve">41230007  </t>
  </si>
  <si>
    <t>ดอกเบี้ย</t>
  </si>
  <si>
    <t xml:space="preserve">41300003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</si>
  <si>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</si>
  <si>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</si>
  <si>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</si>
  <si>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</si>
  <si>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</si>
  <si>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</si>
  <si>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</si>
  <si>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</si>
  <si>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</si>
  <si>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</si>
  <si>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</si>
  <si>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</si>
  <si>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</si>
  <si>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</si>
  <si>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</si>
  <si>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</si>
  <si>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</si>
  <si>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</si>
  <si>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</si>
  <si>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</si>
  <si>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</si>
  <si>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</si>
  <si>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</si>
  <si>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</si>
  <si>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</si>
  <si>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</si>
  <si>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</si>
  <si>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</si>
  <si>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</si>
  <si>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</si>
  <si>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</si>
  <si>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</si>
  <si>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>ค่าตอบแทน</t>
  </si>
  <si>
    <t xml:space="preserve">53100000  </t>
  </si>
  <si>
    <t>ค่าใช้สอย</t>
  </si>
  <si>
    <t xml:space="preserve">53200000  </t>
  </si>
  <si>
    <t>ค่าวัสดุ</t>
  </si>
  <si>
    <t xml:space="preserve">53300000  </t>
  </si>
  <si>
    <t>ค่าสาธารณูปโภค</t>
  </si>
  <si>
    <t xml:space="preserve">53400000  </t>
  </si>
  <si>
    <t>ค่าครุภัณฑ์</t>
  </si>
  <si>
    <t xml:space="preserve">54100000  </t>
  </si>
  <si>
    <t>ค่าที่ดินและสิ่งก่อสร้าง</t>
  </si>
  <si>
    <t xml:space="preserve">54200000  </t>
  </si>
  <si>
    <t>เงินอุดหนุน</t>
  </si>
  <si>
    <t xml:space="preserve">56100000  </t>
  </si>
  <si>
    <t>รวม</t>
  </si>
  <si>
    <t>องค์การบริหารส่วนตำบลฉลอง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</si>
  <si>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</si>
  <si>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</si>
  <si>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</si>
  <si>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</si>
  <si>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</si>
  <si>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</si>
  <si>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</si>
  <si>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</si>
  <si>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</si>
  <si>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</si>
  <si>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</si>
  <si>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</si>
  <si>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</si>
  <si>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</si>
  <si>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</si>
  <si>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</si>
  <si>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</si>
  <si>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</si>
  <si>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</si>
  <si>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</si>
  <si>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</si>
  <si>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</si>
  <si>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</si>
  <si>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</si>
  <si>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</si>
  <si>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</si>
  <si>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</si>
  <si>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</si>
  <si>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</si>
  <si>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</si>
  <si>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</si>
  <si>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</si>
  <si>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</si>
  <si>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</si>
  <si>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</si>
  <si>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</si>
  <si>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</si>
  <si>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</si>
  <si>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 ค่าใช้จ่ายสำหรับ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</si>
  <si>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</si>
  <si>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</si>
  <si>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</si>
  <si>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</si>
  <si>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</si>
  <si>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</si>
  <si>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</si>
  <si>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</si>
  <si>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</si>
  <si>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</si>
  <si>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</si>
  <si>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</si>
  <si>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</si>
  <si>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</si>
  <si>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>ปีงบประมาณ 2562 ประจำเดือนมกราคม</t>
  </si>
  <si>
    <t>เงินอุดหนุนทั่วไป สำหรับสนับสนุนศูนย์พัฒนาเด็กเล็ก รายการเงินเดือน</t>
  </si>
  <si>
    <t>ค่าตอบแทน เงินเพิ่มค่าครองชีพชั่วคราวและสวัสดิการสำหรับข้าราชการ</t>
  </si>
  <si>
    <t xml:space="preserve">ครูผู้ดูแลเด็ก พนักงานจ้างผู้ดูแลเด็ก </t>
  </si>
  <si>
    <t>รายงานรับ-จ่ายเงิน</t>
  </si>
  <si>
    <t>ปีงบประมาณ 2562 ประจำเดือน มกราคม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</si>
  <si>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</si>
  <si>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</si>
  <si>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</si>
  <si>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</si>
  <si>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</si>
  <si>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</si>
  <si>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</si>
  <si>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</si>
  <si>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34,590,857.37</t>
  </si>
  <si>
    <t>รายรับ (หมายเหตุ 1)</t>
  </si>
  <si>
    <t>173,500.00</t>
  </si>
  <si>
    <t>0.00</t>
  </si>
  <si>
    <t>2,571.60</t>
  </si>
  <si>
    <t xml:space="preserve"> 41100000  </t>
  </si>
  <si>
    <t>70,260.00</t>
  </si>
  <si>
    <t>7,140.88</t>
  </si>
  <si>
    <t>หมวดค่าธรรมเนียม ค่าปรับ และใบอนุญาต</t>
  </si>
  <si>
    <t xml:space="preserve"> 41200000  </t>
  </si>
  <si>
    <t>1,023.90</t>
  </si>
  <si>
    <t>150,500.00</t>
  </si>
  <si>
    <t>37,154.82</t>
  </si>
  <si>
    <t>หมวดรายได้จากทรัพย์สิน</t>
  </si>
  <si>
    <t xml:space="preserve"> 41300000  </t>
  </si>
  <si>
    <t>3,500.00</t>
  </si>
  <si>
    <t>28,010.00</t>
  </si>
  <si>
    <t>หมวดรายได้เบ็ดเตล็ด</t>
  </si>
  <si>
    <t xml:space="preserve"> 41500000  </t>
  </si>
  <si>
    <t>23,010.00</t>
  </si>
  <si>
    <t>21,424,000.00</t>
  </si>
  <si>
    <t>7,060,270.11</t>
  </si>
  <si>
    <t>หมวดภาษีจัดสรร</t>
  </si>
  <si>
    <t xml:space="preserve"> 42100000  </t>
  </si>
  <si>
    <t>1,858,469.28</t>
  </si>
  <si>
    <t>21,178,240.00</t>
  </si>
  <si>
    <t>12,108,758.00</t>
  </si>
  <si>
    <t>หมวดเงินอุดหนุนทั่วไป</t>
  </si>
  <si>
    <t xml:space="preserve"> 43100000  </t>
  </si>
  <si>
    <t>5,507,165.00</t>
  </si>
  <si>
    <t>43,000,000.00</t>
  </si>
  <si>
    <t>19,243,905.41</t>
  </si>
  <si>
    <t xml:space="preserve">          </t>
  </si>
  <si>
    <t>7,429,394.60</t>
  </si>
  <si>
    <t>3,804,300.00</t>
  </si>
  <si>
    <t>หมวดเงินอุดหนุนระบุวัตถุประสงค์/เฉพาะกิจ</t>
  </si>
  <si>
    <t xml:space="preserve"> 44100000  </t>
  </si>
  <si>
    <t>46,804,300.00</t>
  </si>
  <si>
    <t>11,104.00</t>
  </si>
  <si>
    <t>ลูกหนี้เงินยืม</t>
  </si>
  <si>
    <t xml:space="preserve"> 11041000  </t>
  </si>
  <si>
    <t>36,000.00</t>
  </si>
  <si>
    <t xml:space="preserve"> 11045000  </t>
  </si>
  <si>
    <t>41,738.69</t>
  </si>
  <si>
    <t xml:space="preserve"> 21040001  </t>
  </si>
  <si>
    <t>3,320.84</t>
  </si>
  <si>
    <t>43,539.00</t>
  </si>
  <si>
    <t xml:space="preserve"> 21040008  </t>
  </si>
  <si>
    <t>33,205.00</t>
  </si>
  <si>
    <t>22,044.00</t>
  </si>
  <si>
    <t xml:space="preserve"> 21040013  </t>
  </si>
  <si>
    <t>5,511.00</t>
  </si>
  <si>
    <t>474,417.94</t>
  </si>
  <si>
    <t>เงินรับฝากค่าใช้จ่ายอื่น</t>
  </si>
  <si>
    <t xml:space="preserve"> 21040015  </t>
  </si>
  <si>
    <t>114,293.94</t>
  </si>
  <si>
    <t>148.00</t>
  </si>
  <si>
    <t xml:space="preserve"> 21040016  </t>
  </si>
  <si>
    <t>7,725.00</t>
  </si>
  <si>
    <t>เงินรับฝากอื่น ๆ</t>
  </si>
  <si>
    <t xml:space="preserve"> 21040099  </t>
  </si>
  <si>
    <t>660.00</t>
  </si>
  <si>
    <t>37,844.00</t>
  </si>
  <si>
    <t xml:space="preserve"> 31000000  </t>
  </si>
  <si>
    <t>674,560.63</t>
  </si>
  <si>
    <t>156,990.78</t>
  </si>
  <si>
    <t>19,918,466.04</t>
  </si>
  <si>
    <t>รวมรายรับ</t>
  </si>
  <si>
    <t>7,586,385.38</t>
  </si>
  <si>
    <t>รายจ่าย</t>
  </si>
  <si>
    <t>16,206,830.00</t>
  </si>
  <si>
    <t>4,939,593.46</t>
  </si>
  <si>
    <t xml:space="preserve"> 51100000  </t>
  </si>
  <si>
    <t>1,256,895.46</t>
  </si>
  <si>
    <t>2,657,520.00</t>
  </si>
  <si>
    <t>857,040.00</t>
  </si>
  <si>
    <t xml:space="preserve"> 52100000  </t>
  </si>
  <si>
    <t>214,260.00</t>
  </si>
  <si>
    <t>6,651,510.00</t>
  </si>
  <si>
    <t>2,098,000.00</t>
  </si>
  <si>
    <t xml:space="preserve"> 52200000  </t>
  </si>
  <si>
    <t>524,500.00</t>
  </si>
  <si>
    <t>952,000.00</t>
  </si>
  <si>
    <t>135,900.00</t>
  </si>
  <si>
    <t xml:space="preserve"> 53100000  </t>
  </si>
  <si>
    <t>14,000.00</t>
  </si>
  <si>
    <t>5,825,060.00</t>
  </si>
  <si>
    <t>425,119.64</t>
  </si>
  <si>
    <t xml:space="preserve"> 53200000  </t>
  </si>
  <si>
    <t>88,653.60</t>
  </si>
  <si>
    <t>2,774,580.00</t>
  </si>
  <si>
    <t>199,775.63</t>
  </si>
  <si>
    <t xml:space="preserve"> 53300000  </t>
  </si>
  <si>
    <t>65,476.00</t>
  </si>
  <si>
    <t>346,400.00</t>
  </si>
  <si>
    <t>91,856.85</t>
  </si>
  <si>
    <t xml:space="preserve"> 53400000  </t>
  </si>
  <si>
    <t>17,718.88</t>
  </si>
  <si>
    <t>971,100.00</t>
  </si>
  <si>
    <t>45,750.00</t>
  </si>
  <si>
    <t xml:space="preserve"> 54100000  </t>
  </si>
  <si>
    <t>5,400.00</t>
  </si>
  <si>
    <t>4,996,000.00</t>
  </si>
  <si>
    <t>8,800,300.00</t>
  </si>
  <si>
    <t>146,867.25</t>
  </si>
  <si>
    <t xml:space="preserve"> 54200000  </t>
  </si>
  <si>
    <t>142,067.25</t>
  </si>
  <si>
    <t>25,000.00</t>
  </si>
  <si>
    <t>รายจ่ายอื่น</t>
  </si>
  <si>
    <t xml:space="preserve"> 55100000  </t>
  </si>
  <si>
    <t>1,594,000.00</t>
  </si>
  <si>
    <t>369,000.00</t>
  </si>
  <si>
    <t xml:space="preserve"> 56100000  </t>
  </si>
  <si>
    <t>3,000.00</t>
  </si>
  <si>
    <t>9,308,902.83</t>
  </si>
  <si>
    <t>2,331,971.19</t>
  </si>
  <si>
    <t>50,000.00</t>
  </si>
  <si>
    <t>3,395,877.16</t>
  </si>
  <si>
    <t xml:space="preserve"> 21010000  </t>
  </si>
  <si>
    <t>64,480.11</t>
  </si>
  <si>
    <t>2,242.45</t>
  </si>
  <si>
    <t>143,089.00</t>
  </si>
  <si>
    <t>9,389.00</t>
  </si>
  <si>
    <t>16,533.00</t>
  </si>
  <si>
    <t>504,462.50</t>
  </si>
  <si>
    <t>4,667,688.71</t>
  </si>
  <si>
    <t>182,096.39</t>
  </si>
  <si>
    <t>13,976,591.54</t>
  </si>
  <si>
    <t>รวมรายจ่าย</t>
  </si>
  <si>
    <t>2,514,067.58</t>
  </si>
  <si>
    <t>5,941,874.50</t>
  </si>
  <si>
    <t>รายรับสูงกว่า (ต่ำกว่า) รายจ่าย</t>
  </si>
  <si>
    <t>5,072,317.80</t>
  </si>
  <si>
    <t>39,663,175.17</t>
  </si>
  <si>
    <t>ยอดยกไป</t>
  </si>
  <si>
    <t>กระดาษทำการกระทบยอดงบประมาณรายจ่ายตามงบประมาณ  (จากเงินรายรับ)</t>
  </si>
  <si>
    <t>ประจำเดือนมกราคม ปีงบประมาณ พ.ศ. 2562</t>
  </si>
  <si>
    <t>แผนงาน / งาน</t>
  </si>
  <si>
    <t>แผนงานบริหารงานทั่วไป</t>
  </si>
  <si>
    <t>แผนงานการศึกษา</t>
  </si>
  <si>
    <t>แผนงานเคหะและชุมชน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</si>
  <si>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</si>
  <si>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</si>
  <si>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</si>
  <si>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</si>
  <si>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00240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</si>
  <si>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</si>
  <si>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</si>
  <si>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</si>
  <si>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</si>
  <si>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</si>
  <si>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</si>
  <si>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</si>
  <si>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งานไฟฟ้าถนน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</si>
  <si>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</si>
  <si>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</si>
  <si>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หมวด/ประเภทรายจ่าย</t>
  </si>
  <si>
    <t>00111</t>
  </si>
  <si>
    <t>00113</t>
  </si>
  <si>
    <t>00211</t>
  </si>
  <si>
    <t>00212</t>
  </si>
  <si>
    <t>00241</t>
  </si>
  <si>
    <t>00242</t>
  </si>
  <si>
    <t>00261</t>
  </si>
  <si>
    <t>00263</t>
  </si>
  <si>
    <t>00411</t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</si>
  <si>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</si>
  <si>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</si>
  <si>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</si>
  <si>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</si>
  <si>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</si>
  <si>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</si>
  <si>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</si>
  <si>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</si>
  <si>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</si>
  <si>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</si>
  <si>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</si>
  <si>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</si>
  <si>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</si>
  <si>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</si>
  <si>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</si>
  <si>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</si>
  <si>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</si>
  <si>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</si>
  <si>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</si>
  <si>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</si>
  <si>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</si>
  <si>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</si>
  <si>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</si>
  <si>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</si>
  <si>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</si>
  <si>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</si>
  <si>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</si>
  <si>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</si>
  <si>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</si>
  <si>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</si>
  <si>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</si>
  <si>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</si>
  <si>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</si>
  <si>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</si>
  <si>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</si>
  <si>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</si>
  <si>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</si>
  <si>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</si>
  <si>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</si>
  <si>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</si>
  <si>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</si>
  <si>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</si>
  <si>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</si>
  <si>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</si>
  <si>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</si>
  <si>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</si>
  <si>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</si>
  <si>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</si>
  <si>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</si>
  <si>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</si>
  <si>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</si>
  <si>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</si>
  <si>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</si>
  <si>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</si>
  <si>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</si>
  <si>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</si>
  <si>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</si>
  <si>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</si>
  <si>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</si>
  <si>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</si>
  <si>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</si>
  <si>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</si>
  <si>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</si>
  <si>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</si>
  <si>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</si>
  <si>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</si>
  <si>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</si>
  <si>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</si>
  <si>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</si>
  <si>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</si>
  <si>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</si>
  <si>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</si>
  <si>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</si>
  <si>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</si>
  <si>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</si>
  <si>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</si>
  <si>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</si>
  <si>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</si>
  <si>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ค่าบำรุงรักษาและปรับปรุงที่ดินและสิ่งก่อสร้าง</t>
  </si>
  <si>
    <t>5421100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</si>
  <si>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</si>
  <si>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</si>
  <si>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</si>
  <si>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</si>
  <si>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</si>
  <si>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กระดาษทำการแระทบยอดงบประมาณคงเหลือ</t>
  </si>
  <si>
    <t>แผนงาน/งาน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</si>
  <si>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</si>
  <si>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</si>
  <si>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</si>
  <si>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</si>
  <si>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แผนงานการเกษตร</t>
  </si>
  <si>
    <t>00120</t>
  </si>
  <si>
    <t>00220</t>
  </si>
  <si>
    <t>00230</t>
  </si>
  <si>
    <t>00250</t>
  </si>
  <si>
    <t>00320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</si>
  <si>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</si>
  <si>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</si>
  <si>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</si>
  <si>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งานส่งเสริมและสนับสนุนความเข้มแข็งชุมชน</t>
  </si>
  <si>
    <t>งานกีฬาและนันทนาการ</t>
  </si>
  <si>
    <t>งานส่งเสริมการเกษตร</t>
  </si>
  <si>
    <t>00121</t>
  </si>
  <si>
    <t>00223</t>
  </si>
  <si>
    <t>00232</t>
  </si>
  <si>
    <t>00252</t>
  </si>
  <si>
    <t>00262</t>
  </si>
  <si>
    <t>00321</t>
  </si>
  <si>
    <t>เงินเพิ่มต่าง ๆ ของพนักงาน</t>
  </si>
  <si>
    <t>5220200</t>
  </si>
  <si>
    <t>ค่าตอบแทนการปฏิบัติงานนอกเวลาราชการ</t>
  </si>
  <si>
    <t>5310300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</si>
  <si>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</si>
  <si>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</si>
  <si>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</si>
  <si>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</si>
  <si>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</si>
  <si>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</si>
  <si>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</si>
  <si>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</si>
  <si>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</si>
  <si>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</si>
  <si>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</si>
  <si>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</si>
  <si>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</si>
  <si>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</si>
  <si>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ค่าน้ำประปา ค่าน้ำบาดาล</t>
  </si>
  <si>
    <t>5340200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</si>
  <si>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</si>
  <si>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</si>
  <si>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</si>
  <si>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</si>
  <si>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</si>
  <si>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</si>
  <si>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ครุภัณฑ์อื่น</t>
  </si>
  <si>
    <t>5411700</t>
  </si>
  <si>
    <t>510000</t>
  </si>
  <si>
    <t>5510100</t>
  </si>
  <si>
    <t>เงินอุดหนุนองค์กรปกครองส่วนท้องถิ่น</t>
  </si>
  <si>
    <t>5610100</t>
  </si>
  <si>
    <t>ค่าก่อสร้างสิ่งสาธารณูปโภค</t>
  </si>
  <si>
    <t>5421000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</si>
  <si>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</si>
  <si>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</si>
  <si>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กระดาษทำการกระทบยอดรายจ่าย (จ่ายจากเงินสะสม)</t>
  </si>
  <si>
    <t>ประจำเดือน มกราคม ปีงบประมาณ พ.ศ. 2562</t>
  </si>
  <si>
    <t>หมวด/ประเภทราจ่าย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</si>
  <si>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</si>
  <si>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</si>
  <si>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ถึงเดือนมกราคม   ปีงบประมาณ 2562</t>
  </si>
  <si>
    <t>โอนงบประมาณ เพิ่ม + , โอนงบประมาณ (ลด) -</t>
  </si>
  <si>
    <t>2,810.00</t>
  </si>
  <si>
    <t>รวมงบกลาง</t>
  </si>
  <si>
    <t>(170.00)</t>
  </si>
  <si>
    <t>(2,640.00)</t>
  </si>
  <si>
    <t>รวมเงินเดือน (ฝ่ายประจำ)</t>
  </si>
  <si>
    <t>(2,810.00)</t>
  </si>
  <si>
    <t>300,000.00</t>
  </si>
  <si>
    <t>(300,000.00)</t>
  </si>
  <si>
    <t>รวมค่าตอบแทน</t>
  </si>
  <si>
    <t>20,000.00</t>
  </si>
  <si>
    <t>70,000.00</t>
  </si>
  <si>
    <t>(20,000.00)</t>
  </si>
  <si>
    <t>(50,000.00)</t>
  </si>
  <si>
    <t>(70,000.00)</t>
  </si>
  <si>
    <t>รวมค่าใช้สอย</t>
  </si>
  <si>
    <t>รายงานกระทบยอดเงินรับฝากเงินทุนโครงการเศรษฐกิจชุมชน</t>
  </si>
  <si>
    <t>ยอดยกมา ณ 1 มกราคม 2562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</si>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</sst>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27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color rgb="FF00000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b/>
      <u/>
      <sz val="10"/>
      <color rgb="FF000000"/>
      <name val="TH SarabunPSK"/>
      <family val="2"/>
    </font>
    <font>
      <b/>
      <sz val="10"/>
      <color rgb="FF00008B"/>
      <name val="TH SarabunPSK"/>
      <family val="2"/>
    </font>
    <font>
      <b/>
      <sz val="10"/>
      <color rgb="FF006400"/>
      <name val="TH SarabunPSK"/>
      <family val="2"/>
    </font>
    <font>
      <sz val="10"/>
      <color rgb="FF00008B"/>
      <name val="TH SarabunPSK"/>
      <family val="2"/>
    </font>
    <font>
      <sz val="10"/>
      <color rgb="FFFF0000"/>
      <name val="TH SarabunPSK"/>
      <family val="2"/>
    </font>
    <font>
      <sz val="10"/>
      <color rgb="FF0070C0"/>
      <name val="TH SarabunPSK"/>
      <family val="2"/>
    </font>
    <font>
      <sz val="8"/>
      <name val="TH SarabunPSK"/>
      <family val="2"/>
    </font>
    <font>
      <sz val="8"/>
      <color rgb="FF000000"/>
      <name val="TH SarabunPSK"/>
      <family val="2"/>
    </font>
    <font>
      <b/>
      <sz val="8"/>
      <color rgb="FF000000"/>
      <name val="TH SarabunPSK"/>
      <family val="2"/>
    </font>
    <font>
      <b/>
      <sz val="8"/>
      <color rgb="FFFF0000"/>
      <name val="TH SarabunPSK"/>
      <family val="2"/>
    </font>
    <font>
      <sz val="8"/>
      <color rgb="FFFF0000"/>
      <name val="TH SarabunPSK"/>
      <family val="2"/>
    </font>
    <font>
      <sz val="8"/>
      <color rgb="FF0070C0"/>
      <name val="TH SarabunPSK"/>
      <family val="2"/>
    </font>
    <font>
      <b/>
      <sz val="8"/>
      <color rgb="FF0070C0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theme="0" tint="-0.14996795556505021"/>
        <bgColor rgb="FFD3D3D3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5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1">
    <xf numFmtId="0" fontId="0" fillId="0" borderId="0" xfId="0" applyFont="1" applyFill="1" applyBorder="1"/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43" fontId="2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2" fillId="0" borderId="15" xfId="0" applyFont="1" applyBorder="1"/>
    <xf numFmtId="0" fontId="2" fillId="0" borderId="13" xfId="0" applyFont="1" applyBorder="1" applyAlignment="1">
      <alignment horizontal="center" vertical="center"/>
    </xf>
    <xf numFmtId="43" fontId="2" fillId="0" borderId="1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7" fillId="0" borderId="14" xfId="0" applyFont="1" applyBorder="1"/>
    <xf numFmtId="0" fontId="2" fillId="0" borderId="13" xfId="0" applyFont="1" applyBorder="1" applyAlignment="1">
      <alignment horizontal="center"/>
    </xf>
    <xf numFmtId="43" fontId="7" fillId="0" borderId="13" xfId="0" applyNumberFormat="1" applyFont="1" applyBorder="1"/>
    <xf numFmtId="43" fontId="7" fillId="0" borderId="13" xfId="0" applyNumberFormat="1" applyFont="1" applyBorder="1" applyAlignment="1">
      <alignment horizontal="right"/>
    </xf>
    <xf numFmtId="0" fontId="2" fillId="0" borderId="14" xfId="0" applyFont="1" applyBorder="1"/>
    <xf numFmtId="43" fontId="2" fillId="0" borderId="13" xfId="0" applyNumberFormat="1" applyFont="1" applyBorder="1"/>
    <xf numFmtId="43" fontId="2" fillId="0" borderId="13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43" fontId="7" fillId="0" borderId="10" xfId="0" applyNumberFormat="1" applyFont="1" applyBorder="1"/>
    <xf numFmtId="43" fontId="2" fillId="0" borderId="10" xfId="0" applyNumberFormat="1" applyFont="1" applyBorder="1" applyAlignment="1">
      <alignment horizontal="right"/>
    </xf>
    <xf numFmtId="43" fontId="7" fillId="0" borderId="9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43" fontId="7" fillId="0" borderId="10" xfId="0" applyNumberFormat="1" applyFont="1" applyBorder="1" applyAlignment="1">
      <alignment horizontal="right"/>
    </xf>
    <xf numFmtId="43" fontId="2" fillId="0" borderId="10" xfId="0" applyNumberFormat="1" applyFont="1" applyBorder="1"/>
    <xf numFmtId="0" fontId="2" fillId="0" borderId="12" xfId="0" applyFont="1" applyBorder="1" applyAlignment="1">
      <alignment horizontal="center"/>
    </xf>
    <xf numFmtId="43" fontId="7" fillId="0" borderId="9" xfId="0" applyNumberFormat="1" applyFont="1" applyBorder="1"/>
    <xf numFmtId="0" fontId="2" fillId="0" borderId="16" xfId="0" applyFont="1" applyBorder="1"/>
    <xf numFmtId="43" fontId="2" fillId="0" borderId="12" xfId="0" applyNumberFormat="1" applyFont="1" applyBorder="1"/>
    <xf numFmtId="43" fontId="2" fillId="0" borderId="12" xfId="0" applyNumberFormat="1" applyFont="1" applyBorder="1" applyAlignment="1">
      <alignment horizontal="right"/>
    </xf>
    <xf numFmtId="43" fontId="8" fillId="0" borderId="13" xfId="0" applyNumberFormat="1" applyFont="1" applyBorder="1" applyAlignment="1">
      <alignment horizontal="right"/>
    </xf>
    <xf numFmtId="0" fontId="2" fillId="0" borderId="17" xfId="0" applyFont="1" applyBorder="1"/>
    <xf numFmtId="0" fontId="7" fillId="0" borderId="8" xfId="0" applyFont="1" applyBorder="1" applyAlignment="1">
      <alignment horizontal="center"/>
    </xf>
    <xf numFmtId="0" fontId="2" fillId="3" borderId="17" xfId="0" applyFont="1" applyFill="1" applyBorder="1"/>
    <xf numFmtId="0" fontId="7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43" fontId="7" fillId="3" borderId="10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vertical="center" wrapText="1" readingOrder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0" fillId="0" borderId="3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vertical="top" wrapText="1"/>
    </xf>
    <xf numFmtId="0" fontId="11" fillId="2" borderId="18" xfId="0" applyNumberFormat="1" applyFont="1" applyFill="1" applyBorder="1" applyAlignment="1">
      <alignment horizontal="center" vertical="center" wrapText="1" readingOrder="1"/>
    </xf>
    <xf numFmtId="0" fontId="11" fillId="2" borderId="18" xfId="0" applyNumberFormat="1" applyFont="1" applyFill="1" applyBorder="1" applyAlignment="1">
      <alignment horizontal="center" vertical="center" wrapText="1" readingOrder="1"/>
    </xf>
    <xf numFmtId="0" fontId="10" fillId="0" borderId="19" xfId="0" applyNumberFormat="1" applyFont="1" applyFill="1" applyBorder="1" applyAlignment="1">
      <alignment vertical="top" wrapText="1"/>
    </xf>
    <xf numFmtId="0" fontId="10" fillId="0" borderId="20" xfId="0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1" fillId="2" borderId="4" xfId="0" applyNumberFormat="1" applyFont="1" applyFill="1" applyBorder="1" applyAlignment="1">
      <alignment horizontal="center" vertical="center" wrapText="1" readingOrder="1"/>
    </xf>
    <xf numFmtId="0" fontId="11" fillId="2" borderId="4" xfId="0" applyNumberFormat="1" applyFont="1" applyFill="1" applyBorder="1" applyAlignment="1">
      <alignment horizontal="center" vertical="center" wrapText="1" readingOrder="1"/>
    </xf>
    <xf numFmtId="0" fontId="10" fillId="0" borderId="5" xfId="0" applyNumberFormat="1" applyFont="1" applyFill="1" applyBorder="1" applyAlignment="1">
      <alignment vertical="top" wrapText="1"/>
    </xf>
    <xf numFmtId="0" fontId="10" fillId="0" borderId="6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188" fontId="9" fillId="0" borderId="1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1" fillId="0" borderId="3" xfId="0" applyNumberFormat="1" applyFont="1" applyFill="1" applyBorder="1" applyAlignment="1">
      <alignment horizontal="left"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11" fillId="0" borderId="3" xfId="0" applyNumberFormat="1" applyFont="1" applyFill="1" applyBorder="1" applyAlignment="1">
      <alignment horizontal="right" vertical="center" wrapText="1" readingOrder="1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3" fillId="0" borderId="21" xfId="0" applyNumberFormat="1" applyFont="1" applyFill="1" applyBorder="1" applyAlignment="1">
      <alignment horizontal="right" vertical="center" wrapText="1" readingOrder="1"/>
    </xf>
    <xf numFmtId="0" fontId="10" fillId="0" borderId="22" xfId="0" applyNumberFormat="1" applyFont="1" applyFill="1" applyBorder="1" applyAlignment="1">
      <alignment vertical="top" wrapText="1"/>
    </xf>
    <xf numFmtId="0" fontId="10" fillId="0" borderId="23" xfId="0" applyNumberFormat="1" applyFont="1" applyFill="1" applyBorder="1" applyAlignment="1">
      <alignment vertical="top" wrapText="1"/>
    </xf>
    <xf numFmtId="0" fontId="13" fillId="0" borderId="21" xfId="0" applyNumberFormat="1" applyFont="1" applyFill="1" applyBorder="1" applyAlignment="1">
      <alignment horizontal="right" vertical="center" wrapText="1" readingOrder="1"/>
    </xf>
    <xf numFmtId="0" fontId="13" fillId="0" borderId="22" xfId="0" applyNumberFormat="1" applyFont="1" applyFill="1" applyBorder="1" applyAlignment="1">
      <alignment horizontal="right" vertical="center" wrapText="1" readingOrder="1"/>
    </xf>
    <xf numFmtId="0" fontId="13" fillId="0" borderId="21" xfId="0" applyNumberFormat="1" applyFont="1" applyFill="1" applyBorder="1" applyAlignment="1">
      <alignment horizontal="center" vertical="center" wrapText="1" readingOrder="1"/>
    </xf>
    <xf numFmtId="0" fontId="14" fillId="0" borderId="21" xfId="0" applyNumberFormat="1" applyFont="1" applyFill="1" applyBorder="1" applyAlignment="1">
      <alignment horizontal="right" vertical="center" wrapText="1" readingOrder="1"/>
    </xf>
    <xf numFmtId="0" fontId="14" fillId="0" borderId="21" xfId="0" applyNumberFormat="1" applyFont="1" applyFill="1" applyBorder="1" applyAlignment="1">
      <alignment horizontal="right" vertical="center" wrapText="1" readingOrder="1"/>
    </xf>
    <xf numFmtId="0" fontId="14" fillId="0" borderId="22" xfId="0" applyNumberFormat="1" applyFont="1" applyFill="1" applyBorder="1" applyAlignment="1">
      <alignment horizontal="right" vertical="center" wrapText="1" readingOrder="1"/>
    </xf>
    <xf numFmtId="0" fontId="14" fillId="0" borderId="21" xfId="0" applyNumberFormat="1" applyFont="1" applyFill="1" applyBorder="1" applyAlignment="1">
      <alignment horizontal="center" vertical="center" wrapText="1" readingOrder="1"/>
    </xf>
    <xf numFmtId="0" fontId="9" fillId="0" borderId="24" xfId="0" applyNumberFormat="1" applyFont="1" applyFill="1" applyBorder="1" applyAlignment="1">
      <alignment vertical="center" wrapText="1" readingOrder="1"/>
    </xf>
    <xf numFmtId="0" fontId="11" fillId="0" borderId="24" xfId="0" applyNumberFormat="1" applyFont="1" applyFill="1" applyBorder="1" applyAlignment="1">
      <alignment horizontal="right" vertical="center" wrapText="1" readingOrder="1"/>
    </xf>
    <xf numFmtId="0" fontId="11" fillId="0" borderId="24" xfId="0" applyNumberFormat="1" applyFont="1" applyFill="1" applyBorder="1" applyAlignment="1">
      <alignment horizontal="right" vertical="center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5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4" borderId="19" xfId="0" applyNumberFormat="1" applyFont="1" applyFill="1" applyBorder="1" applyAlignment="1">
      <alignment vertical="top" wrapText="1"/>
    </xf>
    <xf numFmtId="0" fontId="10" fillId="4" borderId="19" xfId="0" applyNumberFormat="1" applyFont="1" applyFill="1" applyBorder="1" applyAlignment="1">
      <alignment horizontal="center" vertical="top" wrapText="1"/>
    </xf>
    <xf numFmtId="0" fontId="9" fillId="4" borderId="19" xfId="0" applyNumberFormat="1" applyFont="1" applyFill="1" applyBorder="1" applyAlignment="1">
      <alignment horizontal="center" vertical="top" wrapText="1" readingOrder="1"/>
    </xf>
    <xf numFmtId="0" fontId="9" fillId="4" borderId="20" xfId="0" applyNumberFormat="1" applyFont="1" applyFill="1" applyBorder="1" applyAlignment="1">
      <alignment horizontal="center" vertical="top" wrapText="1" readingOrder="1"/>
    </xf>
    <xf numFmtId="0" fontId="9" fillId="4" borderId="25" xfId="0" applyNumberFormat="1" applyFont="1" applyFill="1" applyBorder="1" applyAlignment="1">
      <alignment horizontal="center" vertical="center" wrapText="1" readingOrder="1"/>
    </xf>
    <xf numFmtId="0" fontId="10" fillId="5" borderId="19" xfId="0" applyNumberFormat="1" applyFont="1" applyFill="1" applyBorder="1" applyAlignment="1">
      <alignment vertical="top" wrapText="1"/>
    </xf>
    <xf numFmtId="0" fontId="10" fillId="5" borderId="20" xfId="0" applyNumberFormat="1" applyFont="1" applyFill="1" applyBorder="1" applyAlignment="1">
      <alignment vertical="top" wrapText="1"/>
    </xf>
    <xf numFmtId="0" fontId="9" fillId="4" borderId="1" xfId="0" applyNumberFormat="1" applyFont="1" applyFill="1" applyBorder="1" applyAlignment="1">
      <alignment horizontal="center" vertical="center" wrapText="1" readingOrder="1"/>
    </xf>
    <xf numFmtId="0" fontId="10" fillId="4" borderId="0" xfId="0" applyNumberFormat="1" applyFont="1" applyFill="1" applyBorder="1" applyAlignment="1">
      <alignment vertical="top" wrapText="1"/>
    </xf>
    <xf numFmtId="0" fontId="10" fillId="4" borderId="0" xfId="0" applyNumberFormat="1" applyFont="1" applyFill="1" applyBorder="1" applyAlignment="1">
      <alignment horizontal="center" vertical="top" wrapText="1"/>
    </xf>
    <xf numFmtId="0" fontId="9" fillId="4" borderId="0" xfId="0" applyNumberFormat="1" applyFont="1" applyFill="1" applyBorder="1" applyAlignment="1">
      <alignment horizontal="center" vertical="top" wrapText="1" readingOrder="1"/>
    </xf>
    <xf numFmtId="0" fontId="9" fillId="4" borderId="26" xfId="0" applyNumberFormat="1" applyFont="1" applyFill="1" applyBorder="1" applyAlignment="1">
      <alignment horizontal="center" vertical="top" wrapText="1" readingOrder="1"/>
    </xf>
    <xf numFmtId="0" fontId="10" fillId="4" borderId="27" xfId="0" applyNumberFormat="1" applyFont="1" applyFill="1" applyBorder="1" applyAlignment="1">
      <alignment vertical="top" wrapText="1"/>
    </xf>
    <xf numFmtId="0" fontId="10" fillId="5" borderId="28" xfId="0" applyNumberFormat="1" applyFont="1" applyFill="1" applyBorder="1" applyAlignment="1">
      <alignment vertical="top" wrapText="1"/>
    </xf>
    <xf numFmtId="0" fontId="10" fillId="5" borderId="29" xfId="0" applyNumberFormat="1" applyFont="1" applyFill="1" applyBorder="1" applyAlignment="1">
      <alignment vertical="top" wrapText="1"/>
    </xf>
    <xf numFmtId="0" fontId="10" fillId="4" borderId="30" xfId="0" applyNumberFormat="1" applyFont="1" applyFill="1" applyBorder="1" applyAlignment="1">
      <alignment vertical="top" wrapText="1"/>
    </xf>
    <xf numFmtId="0" fontId="10" fillId="4" borderId="31" xfId="0" applyNumberFormat="1" applyFont="1" applyFill="1" applyBorder="1" applyAlignment="1">
      <alignment vertical="top" wrapText="1"/>
    </xf>
    <xf numFmtId="0" fontId="9" fillId="4" borderId="32" xfId="0" applyNumberFormat="1" applyFont="1" applyFill="1" applyBorder="1" applyAlignment="1">
      <alignment horizontal="center" vertical="center" wrapText="1" readingOrder="1"/>
    </xf>
    <xf numFmtId="0" fontId="10" fillId="5" borderId="33" xfId="0" applyNumberFormat="1" applyFont="1" applyFill="1" applyBorder="1" applyAlignment="1">
      <alignment vertical="top" wrapText="1"/>
    </xf>
    <xf numFmtId="0" fontId="10" fillId="5" borderId="34" xfId="0" applyNumberFormat="1" applyFont="1" applyFill="1" applyBorder="1" applyAlignment="1">
      <alignment vertical="top" wrapText="1"/>
    </xf>
    <xf numFmtId="0" fontId="9" fillId="4" borderId="32" xfId="0" applyNumberFormat="1" applyFont="1" applyFill="1" applyBorder="1" applyAlignment="1">
      <alignment horizontal="center" vertical="center" wrapText="1" readingOrder="1"/>
    </xf>
    <xf numFmtId="0" fontId="10" fillId="4" borderId="35" xfId="0" applyNumberFormat="1" applyFont="1" applyFill="1" applyBorder="1" applyAlignment="1">
      <alignment vertical="top" wrapText="1"/>
    </xf>
    <xf numFmtId="0" fontId="10" fillId="4" borderId="0" xfId="0" applyNumberFormat="1" applyFont="1" applyFill="1" applyBorder="1" applyAlignment="1">
      <alignment vertical="top" wrapText="1"/>
    </xf>
    <xf numFmtId="0" fontId="10" fillId="4" borderId="5" xfId="0" applyNumberFormat="1" applyFont="1" applyFill="1" applyBorder="1" applyAlignment="1">
      <alignment vertical="top" wrapText="1"/>
    </xf>
    <xf numFmtId="0" fontId="10" fillId="4" borderId="5" xfId="0" applyNumberFormat="1" applyFont="1" applyFill="1" applyBorder="1" applyAlignment="1">
      <alignment horizontal="center" vertical="top" wrapText="1"/>
    </xf>
    <xf numFmtId="0" fontId="10" fillId="4" borderId="4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0" fontId="9" fillId="6" borderId="24" xfId="0" applyNumberFormat="1" applyFont="1" applyFill="1" applyBorder="1" applyAlignment="1">
      <alignment vertical="top" wrapText="1" readingOrder="1"/>
    </xf>
    <xf numFmtId="0" fontId="9" fillId="0" borderId="2" xfId="0" applyNumberFormat="1" applyFont="1" applyFill="1" applyBorder="1" applyAlignment="1">
      <alignment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0" fontId="10" fillId="0" borderId="1" xfId="0" applyNumberFormat="1" applyFont="1" applyFill="1" applyBorder="1" applyAlignment="1">
      <alignment vertical="top" wrapText="1"/>
    </xf>
    <xf numFmtId="187" fontId="9" fillId="0" borderId="1" xfId="0" applyNumberFormat="1" applyFont="1" applyFill="1" applyBorder="1" applyAlignment="1">
      <alignment horizontal="right" vertical="top" wrapText="1" readingOrder="1"/>
    </xf>
    <xf numFmtId="0" fontId="10" fillId="0" borderId="31" xfId="0" applyNumberFormat="1" applyFont="1" applyFill="1" applyBorder="1" applyAlignment="1">
      <alignment vertical="top" wrapText="1"/>
    </xf>
    <xf numFmtId="0" fontId="10" fillId="0" borderId="31" xfId="0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horizontal="center" vertical="top" wrapText="1"/>
    </xf>
    <xf numFmtId="0" fontId="16" fillId="0" borderId="1" xfId="0" applyNumberFormat="1" applyFont="1" applyFill="1" applyBorder="1" applyAlignment="1">
      <alignment horizontal="right" vertical="center" wrapText="1" readingOrder="1"/>
    </xf>
    <xf numFmtId="0" fontId="16" fillId="0" borderId="1" xfId="0" applyNumberFormat="1" applyFont="1" applyFill="1" applyBorder="1" applyAlignment="1">
      <alignment vertical="top" wrapText="1"/>
    </xf>
    <xf numFmtId="187" fontId="16" fillId="0" borderId="1" xfId="0" applyNumberFormat="1" applyFont="1" applyFill="1" applyBorder="1" applyAlignment="1">
      <alignment horizontal="right" vertical="top" wrapText="1" readingOrder="1"/>
    </xf>
    <xf numFmtId="187" fontId="16" fillId="0" borderId="0" xfId="0" applyNumberFormat="1" applyFont="1" applyFill="1" applyBorder="1"/>
    <xf numFmtId="0" fontId="16" fillId="0" borderId="0" xfId="0" applyFont="1" applyFill="1" applyBorder="1"/>
    <xf numFmtId="0" fontId="17" fillId="0" borderId="1" xfId="0" applyNumberFormat="1" applyFont="1" applyFill="1" applyBorder="1" applyAlignment="1">
      <alignment horizontal="right" vertical="center" wrapText="1" readingOrder="1"/>
    </xf>
    <xf numFmtId="0" fontId="17" fillId="0" borderId="1" xfId="0" applyNumberFormat="1" applyFont="1" applyFill="1" applyBorder="1" applyAlignment="1">
      <alignment vertical="top" wrapText="1"/>
    </xf>
    <xf numFmtId="187" fontId="17" fillId="0" borderId="1" xfId="0" applyNumberFormat="1" applyFont="1" applyFill="1" applyBorder="1" applyAlignment="1">
      <alignment horizontal="right" vertical="top" wrapText="1" readingOrder="1"/>
    </xf>
    <xf numFmtId="187" fontId="17" fillId="0" borderId="0" xfId="0" applyNumberFormat="1" applyFont="1" applyFill="1" applyBorder="1"/>
    <xf numFmtId="0" fontId="17" fillId="0" borderId="0" xfId="0" applyFont="1" applyFill="1" applyBorder="1"/>
    <xf numFmtId="187" fontId="10" fillId="0" borderId="0" xfId="0" applyNumberFormat="1" applyFont="1" applyFill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8" fillId="4" borderId="19" xfId="0" applyNumberFormat="1" applyFont="1" applyFill="1" applyBorder="1" applyAlignment="1">
      <alignment vertical="top" wrapText="1"/>
    </xf>
    <xf numFmtId="0" fontId="18" fillId="4" borderId="19" xfId="0" applyNumberFormat="1" applyFont="1" applyFill="1" applyBorder="1" applyAlignment="1">
      <alignment horizontal="center" vertical="top" wrapText="1"/>
    </xf>
    <xf numFmtId="0" fontId="18" fillId="4" borderId="19" xfId="0" applyNumberFormat="1" applyFont="1" applyFill="1" applyBorder="1" applyAlignment="1">
      <alignment horizontal="right" vertical="top" wrapText="1"/>
    </xf>
    <xf numFmtId="0" fontId="18" fillId="4" borderId="20" xfId="0" applyNumberFormat="1" applyFont="1" applyFill="1" applyBorder="1" applyAlignment="1">
      <alignment horizontal="right" vertical="top" wrapText="1"/>
    </xf>
    <xf numFmtId="0" fontId="19" fillId="4" borderId="25" xfId="0" applyNumberFormat="1" applyFont="1" applyFill="1" applyBorder="1" applyAlignment="1">
      <alignment horizontal="center" vertical="center" wrapText="1" readingOrder="1"/>
    </xf>
    <xf numFmtId="0" fontId="18" fillId="5" borderId="19" xfId="0" applyNumberFormat="1" applyFont="1" applyFill="1" applyBorder="1" applyAlignment="1">
      <alignment vertical="top" wrapText="1"/>
    </xf>
    <xf numFmtId="0" fontId="18" fillId="5" borderId="20" xfId="0" applyNumberFormat="1" applyFont="1" applyFill="1" applyBorder="1" applyAlignment="1">
      <alignment vertical="top" wrapText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8" fillId="4" borderId="0" xfId="0" applyNumberFormat="1" applyFont="1" applyFill="1" applyBorder="1" applyAlignment="1">
      <alignment vertical="top" wrapText="1"/>
    </xf>
    <xf numFmtId="0" fontId="18" fillId="4" borderId="0" xfId="0" applyNumberFormat="1" applyFont="1" applyFill="1" applyBorder="1" applyAlignment="1">
      <alignment horizontal="center" vertical="top" wrapText="1"/>
    </xf>
    <xf numFmtId="0" fontId="18" fillId="4" borderId="27" xfId="0" applyNumberFormat="1" applyFont="1" applyFill="1" applyBorder="1" applyAlignment="1">
      <alignment vertical="top" wrapText="1"/>
    </xf>
    <xf numFmtId="0" fontId="18" fillId="5" borderId="28" xfId="0" applyNumberFormat="1" applyFont="1" applyFill="1" applyBorder="1" applyAlignment="1">
      <alignment vertical="top" wrapText="1"/>
    </xf>
    <xf numFmtId="0" fontId="18" fillId="4" borderId="30" xfId="0" applyNumberFormat="1" applyFont="1" applyFill="1" applyBorder="1" applyAlignment="1">
      <alignment vertical="top" wrapText="1"/>
    </xf>
    <xf numFmtId="0" fontId="18" fillId="5" borderId="29" xfId="0" applyNumberFormat="1" applyFont="1" applyFill="1" applyBorder="1" applyAlignment="1">
      <alignment vertical="top" wrapText="1"/>
    </xf>
    <xf numFmtId="0" fontId="18" fillId="4" borderId="31" xfId="0" applyNumberFormat="1" applyFont="1" applyFill="1" applyBorder="1" applyAlignment="1">
      <alignment vertical="top" wrapText="1"/>
    </xf>
    <xf numFmtId="0" fontId="19" fillId="4" borderId="32" xfId="0" applyNumberFormat="1" applyFont="1" applyFill="1" applyBorder="1" applyAlignment="1">
      <alignment horizontal="center" vertical="center" wrapText="1" readingOrder="1"/>
    </xf>
    <xf numFmtId="0" fontId="18" fillId="5" borderId="33" xfId="0" applyNumberFormat="1" applyFont="1" applyFill="1" applyBorder="1" applyAlignment="1">
      <alignment vertical="top" wrapText="1"/>
    </xf>
    <xf numFmtId="0" fontId="19" fillId="4" borderId="32" xfId="0" applyNumberFormat="1" applyFont="1" applyFill="1" applyBorder="1" applyAlignment="1">
      <alignment horizontal="center" vertical="center" wrapText="1" readingOrder="1"/>
    </xf>
    <xf numFmtId="0" fontId="18" fillId="5" borderId="34" xfId="0" applyNumberFormat="1" applyFont="1" applyFill="1" applyBorder="1" applyAlignment="1">
      <alignment vertical="top" wrapText="1"/>
    </xf>
    <xf numFmtId="0" fontId="18" fillId="4" borderId="0" xfId="0" applyNumberFormat="1" applyFont="1" applyFill="1" applyBorder="1" applyAlignment="1">
      <alignment wrapText="1"/>
    </xf>
    <xf numFmtId="0" fontId="18" fillId="4" borderId="5" xfId="0" applyNumberFormat="1" applyFont="1" applyFill="1" applyBorder="1" applyAlignment="1">
      <alignment wrapText="1"/>
    </xf>
    <xf numFmtId="0" fontId="18" fillId="4" borderId="5" xfId="0" applyNumberFormat="1" applyFont="1" applyFill="1" applyBorder="1" applyAlignment="1">
      <alignment vertical="top" wrapText="1"/>
    </xf>
    <xf numFmtId="0" fontId="18" fillId="4" borderId="5" xfId="0" applyNumberFormat="1" applyFont="1" applyFill="1" applyBorder="1" applyAlignment="1">
      <alignment horizontal="center" vertical="top" wrapText="1"/>
    </xf>
    <xf numFmtId="0" fontId="18" fillId="4" borderId="4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vertical="top" wrapText="1" readingOrder="1"/>
    </xf>
    <xf numFmtId="0" fontId="19" fillId="0" borderId="1" xfId="0" applyNumberFormat="1" applyFont="1" applyFill="1" applyBorder="1" applyAlignment="1">
      <alignment horizontal="center" vertical="top" wrapText="1" readingOrder="1"/>
    </xf>
    <xf numFmtId="0" fontId="20" fillId="6" borderId="24" xfId="0" applyNumberFormat="1" applyFont="1" applyFill="1" applyBorder="1" applyAlignment="1">
      <alignment vertical="top" wrapText="1" readingOrder="1"/>
    </xf>
    <xf numFmtId="0" fontId="19" fillId="0" borderId="2" xfId="0" applyNumberFormat="1" applyFont="1" applyFill="1" applyBorder="1" applyAlignment="1">
      <alignment vertical="top" wrapText="1" readingOrder="1"/>
    </xf>
    <xf numFmtId="0" fontId="19" fillId="0" borderId="1" xfId="0" applyNumberFormat="1" applyFont="1" applyFill="1" applyBorder="1" applyAlignment="1">
      <alignment horizontal="center" vertical="top" wrapText="1" readingOrder="1"/>
    </xf>
    <xf numFmtId="188" fontId="19" fillId="0" borderId="1" xfId="0" applyNumberFormat="1" applyFont="1" applyFill="1" applyBorder="1" applyAlignment="1">
      <alignment horizontal="right" vertical="center" wrapText="1" readingOrder="1"/>
    </xf>
    <xf numFmtId="0" fontId="18" fillId="0" borderId="31" xfId="0" applyNumberFormat="1" applyFont="1" applyFill="1" applyBorder="1" applyAlignment="1">
      <alignment vertical="top" wrapText="1"/>
    </xf>
    <xf numFmtId="0" fontId="18" fillId="0" borderId="31" xfId="0" applyFont="1" applyFill="1" applyBorder="1" applyAlignment="1">
      <alignment horizontal="center"/>
    </xf>
    <xf numFmtId="0" fontId="20" fillId="6" borderId="24" xfId="0" applyNumberFormat="1" applyFont="1" applyFill="1" applyBorder="1" applyAlignment="1">
      <alignment vertical="center" wrapText="1" readingOrder="1"/>
    </xf>
    <xf numFmtId="0" fontId="19" fillId="0" borderId="2" xfId="0" applyNumberFormat="1" applyFont="1" applyFill="1" applyBorder="1" applyAlignment="1">
      <alignment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 applyAlignment="1">
      <alignment vertical="center"/>
    </xf>
    <xf numFmtId="0" fontId="18" fillId="0" borderId="4" xfId="0" applyNumberFormat="1" applyFont="1" applyFill="1" applyBorder="1" applyAlignment="1">
      <alignment vertical="top" wrapText="1"/>
    </xf>
    <xf numFmtId="0" fontId="18" fillId="0" borderId="4" xfId="0" applyNumberFormat="1" applyFont="1" applyFill="1" applyBorder="1" applyAlignment="1">
      <alignment horizontal="center" vertical="top" wrapText="1"/>
    </xf>
    <xf numFmtId="0" fontId="21" fillId="0" borderId="1" xfId="0" applyNumberFormat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vertical="top" wrapText="1"/>
    </xf>
    <xf numFmtId="188" fontId="21" fillId="0" borderId="1" xfId="0" applyNumberFormat="1" applyFont="1" applyFill="1" applyBorder="1" applyAlignment="1">
      <alignment horizontal="right" vertical="center" wrapText="1" readingOrder="1"/>
    </xf>
    <xf numFmtId="188" fontId="22" fillId="0" borderId="0" xfId="0" applyNumberFormat="1" applyFont="1" applyFill="1" applyBorder="1"/>
    <xf numFmtId="0" fontId="22" fillId="0" borderId="0" xfId="0" applyFont="1" applyFill="1" applyBorder="1"/>
    <xf numFmtId="188" fontId="22" fillId="0" borderId="1" xfId="0" applyNumberFormat="1" applyFont="1" applyFill="1" applyBorder="1" applyAlignment="1">
      <alignment horizontal="right" vertical="center" wrapText="1" readingOrder="1"/>
    </xf>
    <xf numFmtId="0" fontId="23" fillId="0" borderId="3" xfId="0" applyNumberFormat="1" applyFont="1" applyFill="1" applyBorder="1" applyAlignment="1">
      <alignment vertical="top" wrapText="1"/>
    </xf>
    <xf numFmtId="188" fontId="24" fillId="0" borderId="1" xfId="0" applyNumberFormat="1" applyFont="1" applyFill="1" applyBorder="1" applyAlignment="1">
      <alignment horizontal="right" vertical="center" wrapText="1" readingOrder="1"/>
    </xf>
    <xf numFmtId="188" fontId="23" fillId="0" borderId="0" xfId="0" applyNumberFormat="1" applyFont="1" applyFill="1" applyBorder="1"/>
    <xf numFmtId="0" fontId="23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 applyAlignment="1">
      <alignment horizontal="center"/>
    </xf>
    <xf numFmtId="0" fontId="2" fillId="2" borderId="36" xfId="0" applyNumberFormat="1" applyFont="1" applyFill="1" applyBorder="1" applyAlignment="1">
      <alignment vertical="top" wrapText="1"/>
    </xf>
    <xf numFmtId="0" fontId="2" fillId="2" borderId="19" xfId="0" applyNumberFormat="1" applyFont="1" applyFill="1" applyBorder="1" applyAlignment="1">
      <alignment vertical="top" wrapText="1"/>
    </xf>
    <xf numFmtId="0" fontId="3" fillId="2" borderId="19" xfId="0" applyNumberFormat="1" applyFont="1" applyFill="1" applyBorder="1" applyAlignment="1">
      <alignment horizontal="left" vertical="center" wrapText="1" readingOrder="1"/>
    </xf>
    <xf numFmtId="0" fontId="2" fillId="2" borderId="19" xfId="0" applyNumberFormat="1" applyFont="1" applyFill="1" applyBorder="1" applyAlignment="1">
      <alignment vertical="top" wrapText="1"/>
    </xf>
    <xf numFmtId="0" fontId="2" fillId="2" borderId="20" xfId="0" applyNumberFormat="1" applyFont="1" applyFill="1" applyBorder="1" applyAlignment="1">
      <alignment vertical="top" wrapText="1"/>
    </xf>
    <xf numFmtId="0" fontId="3" fillId="2" borderId="25" xfId="0" applyNumberFormat="1" applyFont="1" applyFill="1" applyBorder="1" applyAlignment="1">
      <alignment horizontal="center" vertical="center" wrapText="1" readingOrder="1"/>
    </xf>
    <xf numFmtId="0" fontId="2" fillId="2" borderId="35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26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2" borderId="31" xfId="0" applyNumberFormat="1" applyFont="1" applyFill="1" applyBorder="1" applyAlignment="1">
      <alignment vertical="top" wrapText="1"/>
    </xf>
    <xf numFmtId="0" fontId="3" fillId="2" borderId="32" xfId="0" applyNumberFormat="1" applyFont="1" applyFill="1" applyBorder="1" applyAlignment="1">
      <alignment horizontal="center" vertical="center" wrapText="1" readingOrder="1"/>
    </xf>
    <xf numFmtId="0" fontId="1" fillId="2" borderId="25" xfId="0" applyNumberFormat="1" applyFont="1" applyFill="1" applyBorder="1" applyAlignment="1">
      <alignment horizontal="center" vertical="center" wrapText="1" readingOrder="1"/>
    </xf>
    <xf numFmtId="0" fontId="2" fillId="2" borderId="35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1" fillId="2" borderId="32" xfId="0" applyNumberFormat="1" applyFont="1" applyFill="1" applyBorder="1" applyAlignment="1">
      <alignment horizontal="center" vertical="center" wrapText="1" readingOrder="1"/>
    </xf>
    <xf numFmtId="0" fontId="2" fillId="2" borderId="37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 readingOrder="1"/>
    </xf>
    <xf numFmtId="0" fontId="1" fillId="0" borderId="36" xfId="0" applyNumberFormat="1" applyFont="1" applyFill="1" applyBorder="1" applyAlignment="1">
      <alignment horizontal="center" vertical="top" wrapText="1" readingOrder="1"/>
    </xf>
    <xf numFmtId="0" fontId="1" fillId="0" borderId="20" xfId="0" applyNumberFormat="1" applyFont="1" applyFill="1" applyBorder="1" applyAlignment="1">
      <alignment horizontal="center" vertical="top" wrapText="1" readingOrder="1"/>
    </xf>
    <xf numFmtId="0" fontId="3" fillId="6" borderId="38" xfId="0" applyNumberFormat="1" applyFont="1" applyFill="1" applyBorder="1" applyAlignment="1">
      <alignment vertical="top" wrapText="1" readingOrder="1"/>
    </xf>
    <xf numFmtId="0" fontId="1" fillId="0" borderId="39" xfId="0" applyNumberFormat="1" applyFont="1" applyFill="1" applyBorder="1" applyAlignment="1">
      <alignment vertical="top" wrapText="1" readingOrder="1"/>
    </xf>
    <xf numFmtId="0" fontId="2" fillId="0" borderId="39" xfId="0" applyNumberFormat="1" applyFont="1" applyFill="1" applyBorder="1" applyAlignment="1">
      <alignment vertical="top" wrapText="1"/>
    </xf>
    <xf numFmtId="0" fontId="1" fillId="0" borderId="39" xfId="0" applyNumberFormat="1" applyFont="1" applyFill="1" applyBorder="1" applyAlignment="1">
      <alignment horizontal="right" vertical="top" wrapText="1" readingOrder="1"/>
    </xf>
    <xf numFmtId="0" fontId="2" fillId="0" borderId="40" xfId="0" applyNumberFormat="1" applyFont="1" applyFill="1" applyBorder="1" applyAlignment="1">
      <alignment vertical="top" wrapText="1"/>
    </xf>
    <xf numFmtId="187" fontId="25" fillId="0" borderId="1" xfId="0" applyNumberFormat="1" applyFont="1" applyFill="1" applyBorder="1" applyAlignment="1">
      <alignment horizontal="right" vertical="center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horizontal="center" vertical="top" wrapText="1" readingOrder="1"/>
    </xf>
    <xf numFmtId="0" fontId="25" fillId="0" borderId="1" xfId="0" applyNumberFormat="1" applyFont="1" applyFill="1" applyBorder="1" applyAlignment="1">
      <alignment horizontal="right" vertical="center" wrapText="1" readingOrder="1"/>
    </xf>
    <xf numFmtId="0" fontId="2" fillId="0" borderId="35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24" xfId="0" applyNumberFormat="1" applyFont="1" applyFill="1" applyBorder="1" applyAlignment="1">
      <alignment vertical="top" wrapText="1"/>
    </xf>
    <xf numFmtId="187" fontId="26" fillId="0" borderId="1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6" borderId="0" xfId="0" applyNumberFormat="1" applyFont="1" applyFill="1" applyBorder="1" applyAlignment="1">
      <alignment horizontal="center" vertical="center" wrapText="1" readingOrder="1"/>
    </xf>
    <xf numFmtId="0" fontId="2" fillId="7" borderId="0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horizontal="center" vertical="center" wrapText="1" readingOrder="1"/>
    </xf>
    <xf numFmtId="0" fontId="2" fillId="4" borderId="41" xfId="0" applyNumberFormat="1" applyFont="1" applyFill="1" applyBorder="1" applyAlignment="1">
      <alignment vertical="top" wrapText="1"/>
    </xf>
    <xf numFmtId="0" fontId="2" fillId="4" borderId="42" xfId="0" applyNumberFormat="1" applyFont="1" applyFill="1" applyBorder="1" applyAlignment="1">
      <alignment vertical="top" wrapText="1"/>
    </xf>
    <xf numFmtId="0" fontId="3" fillId="4" borderId="42" xfId="0" applyNumberFormat="1" applyFont="1" applyFill="1" applyBorder="1" applyAlignment="1">
      <alignment vertical="top" wrapText="1" readingOrder="1"/>
    </xf>
    <xf numFmtId="0" fontId="2" fillId="4" borderId="43" xfId="0" applyNumberFormat="1" applyFont="1" applyFill="1" applyBorder="1" applyAlignment="1">
      <alignment vertical="top" wrapText="1"/>
    </xf>
    <xf numFmtId="0" fontId="3" fillId="4" borderId="44" xfId="0" applyNumberFormat="1" applyFont="1" applyFill="1" applyBorder="1" applyAlignment="1">
      <alignment horizontal="center" vertical="top" wrapText="1" readingOrder="1"/>
    </xf>
    <xf numFmtId="0" fontId="2" fillId="5" borderId="42" xfId="0" applyNumberFormat="1" applyFont="1" applyFill="1" applyBorder="1" applyAlignment="1">
      <alignment vertical="top" wrapText="1"/>
    </xf>
    <xf numFmtId="0" fontId="2" fillId="5" borderId="43" xfId="0" applyNumberFormat="1" applyFont="1" applyFill="1" applyBorder="1" applyAlignment="1">
      <alignment vertical="top" wrapText="1"/>
    </xf>
    <xf numFmtId="0" fontId="3" fillId="4" borderId="45" xfId="0" applyNumberFormat="1" applyFont="1" applyFill="1" applyBorder="1" applyAlignment="1">
      <alignment vertical="top" wrapText="1" readingOrder="1"/>
    </xf>
    <xf numFmtId="0" fontId="2" fillId="4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2" fillId="4" borderId="46" xfId="0" applyNumberFormat="1" applyFont="1" applyFill="1" applyBorder="1" applyAlignment="1">
      <alignment vertical="top" wrapText="1"/>
    </xf>
    <xf numFmtId="0" fontId="2" fillId="4" borderId="47" xfId="0" applyNumberFormat="1" applyFont="1" applyFill="1" applyBorder="1" applyAlignment="1">
      <alignment vertical="top" wrapText="1"/>
    </xf>
    <xf numFmtId="0" fontId="2" fillId="5" borderId="48" xfId="0" applyNumberFormat="1" applyFont="1" applyFill="1" applyBorder="1" applyAlignment="1">
      <alignment vertical="top" wrapText="1"/>
    </xf>
    <xf numFmtId="0" fontId="2" fillId="5" borderId="49" xfId="0" applyNumberFormat="1" applyFont="1" applyFill="1" applyBorder="1" applyAlignment="1">
      <alignment vertical="top" wrapText="1"/>
    </xf>
    <xf numFmtId="0" fontId="2" fillId="4" borderId="50" xfId="0" applyNumberFormat="1" applyFont="1" applyFill="1" applyBorder="1" applyAlignment="1">
      <alignment vertical="top" wrapText="1"/>
    </xf>
    <xf numFmtId="0" fontId="2" fillId="4" borderId="45" xfId="0" applyNumberFormat="1" applyFont="1" applyFill="1" applyBorder="1" applyAlignment="1">
      <alignment vertical="top" wrapText="1"/>
    </xf>
    <xf numFmtId="0" fontId="2" fillId="5" borderId="46" xfId="0" applyNumberFormat="1" applyFont="1" applyFill="1" applyBorder="1" applyAlignment="1">
      <alignment vertical="top" wrapText="1"/>
    </xf>
    <xf numFmtId="0" fontId="2" fillId="4" borderId="51" xfId="0" applyNumberFormat="1" applyFont="1" applyFill="1" applyBorder="1" applyAlignment="1">
      <alignment vertical="top" wrapText="1"/>
    </xf>
    <xf numFmtId="0" fontId="2" fillId="4" borderId="47" xfId="0" applyNumberFormat="1" applyFont="1" applyFill="1" applyBorder="1" applyAlignment="1">
      <alignment vertical="top" wrapText="1"/>
    </xf>
    <xf numFmtId="0" fontId="2" fillId="4" borderId="48" xfId="0" applyNumberFormat="1" applyFont="1" applyFill="1" applyBorder="1" applyAlignment="1">
      <alignment vertical="top" wrapText="1"/>
    </xf>
    <xf numFmtId="0" fontId="2" fillId="4" borderId="49" xfId="0" applyNumberFormat="1" applyFont="1" applyFill="1" applyBorder="1" applyAlignment="1">
      <alignment vertical="top" wrapText="1"/>
    </xf>
    <xf numFmtId="0" fontId="1" fillId="0" borderId="52" xfId="0" applyNumberFormat="1" applyFont="1" applyFill="1" applyBorder="1" applyAlignment="1">
      <alignment vertical="top" wrapText="1" readingOrder="1"/>
    </xf>
    <xf numFmtId="0" fontId="1" fillId="0" borderId="44" xfId="0" applyNumberFormat="1" applyFont="1" applyFill="1" applyBorder="1" applyAlignment="1">
      <alignment horizontal="right" vertical="top" wrapText="1" readingOrder="1"/>
    </xf>
    <xf numFmtId="0" fontId="2" fillId="0" borderId="43" xfId="0" applyNumberFormat="1" applyFont="1" applyFill="1" applyBorder="1" applyAlignment="1">
      <alignment vertical="top" wrapText="1"/>
    </xf>
    <xf numFmtId="0" fontId="1" fillId="0" borderId="44" xfId="0" applyNumberFormat="1" applyFont="1" applyFill="1" applyBorder="1" applyAlignment="1">
      <alignment vertical="center" wrapText="1" readingOrder="1"/>
    </xf>
    <xf numFmtId="0" fontId="2" fillId="0" borderId="53" xfId="0" applyNumberFormat="1" applyFont="1" applyFill="1" applyBorder="1" applyAlignment="1">
      <alignment vertical="center" wrapText="1"/>
    </xf>
    <xf numFmtId="0" fontId="1" fillId="0" borderId="44" xfId="0" applyNumberFormat="1" applyFont="1" applyFill="1" applyBorder="1" applyAlignment="1">
      <alignment horizontal="center" vertical="center" wrapText="1" readingOrder="1"/>
    </xf>
    <xf numFmtId="0" fontId="2" fillId="0" borderId="54" xfId="0" applyNumberFormat="1" applyFont="1" applyFill="1" applyBorder="1" applyAlignment="1">
      <alignment vertical="center" wrapText="1"/>
    </xf>
    <xf numFmtId="0" fontId="1" fillId="0" borderId="44" xfId="0" applyNumberFormat="1" applyFont="1" applyFill="1" applyBorder="1" applyAlignment="1">
      <alignment horizontal="right" vertical="center" wrapText="1" readingOrder="1"/>
    </xf>
    <xf numFmtId="0" fontId="2" fillId="0" borderId="53" xfId="0" applyNumberFormat="1" applyFont="1" applyFill="1" applyBorder="1" applyAlignment="1">
      <alignment vertical="top" wrapText="1"/>
    </xf>
    <xf numFmtId="0" fontId="1" fillId="0" borderId="44" xfId="0" applyNumberFormat="1" applyFont="1" applyFill="1" applyBorder="1" applyAlignment="1">
      <alignment horizontal="right" vertical="center" wrapText="1" readingOrder="1"/>
    </xf>
    <xf numFmtId="0" fontId="3" fillId="0" borderId="44" xfId="0" applyNumberFormat="1" applyFont="1" applyFill="1" applyBorder="1" applyAlignment="1">
      <alignment horizontal="right" vertical="center" wrapText="1" readingOrder="1"/>
    </xf>
    <xf numFmtId="0" fontId="2" fillId="0" borderId="47" xfId="0" applyNumberFormat="1" applyFont="1" applyFill="1" applyBorder="1" applyAlignment="1">
      <alignment vertical="top" wrapText="1"/>
    </xf>
    <xf numFmtId="0" fontId="2" fillId="0" borderId="49" xfId="0" applyNumberFormat="1" applyFont="1" applyFill="1" applyBorder="1" applyAlignment="1">
      <alignment vertical="top" wrapText="1"/>
    </xf>
    <xf numFmtId="0" fontId="3" fillId="0" borderId="44" xfId="0" applyNumberFormat="1" applyFont="1" applyFill="1" applyBorder="1" applyAlignment="1">
      <alignment horizontal="right" vertical="center" wrapText="1" readingOrder="1"/>
    </xf>
    <xf numFmtId="0" fontId="2" fillId="0" borderId="45" xfId="0" applyNumberFormat="1" applyFont="1" applyFill="1" applyBorder="1" applyAlignment="1">
      <alignment vertical="top" wrapText="1"/>
    </xf>
    <xf numFmtId="0" fontId="2" fillId="0" borderId="45" xfId="0" applyFont="1" applyFill="1" applyBorder="1"/>
    <xf numFmtId="0" fontId="2" fillId="0" borderId="46" xfId="0" applyNumberFormat="1" applyFont="1" applyFill="1" applyBorder="1" applyAlignment="1">
      <alignment vertical="top" wrapText="1"/>
    </xf>
    <xf numFmtId="0" fontId="1" fillId="0" borderId="52" xfId="0" applyNumberFormat="1" applyFont="1" applyFill="1" applyBorder="1" applyAlignment="1">
      <alignment vertical="center" wrapText="1" readingOrder="1"/>
    </xf>
    <xf numFmtId="0" fontId="3" fillId="0" borderId="44" xfId="0" applyNumberFormat="1" applyFont="1" applyFill="1" applyBorder="1" applyAlignment="1">
      <alignment horizontal="right" vertical="top" wrapText="1" readingOrder="1"/>
    </xf>
    <xf numFmtId="0" fontId="2" fillId="0" borderId="54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vertical="top" wrapText="1"/>
    </xf>
    <xf numFmtId="0" fontId="2" fillId="0" borderId="23" xfId="0" applyNumberFormat="1" applyFont="1" applyFill="1" applyBorder="1" applyAlignment="1">
      <alignment vertical="top" wrapText="1"/>
    </xf>
    <xf numFmtId="187" fontId="3" fillId="0" borderId="21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54</xdr:row>
      <xdr:rowOff>107950</xdr:rowOff>
    </xdr:from>
    <xdr:to>
      <xdr:col>6</xdr:col>
      <xdr:colOff>504825</xdr:colOff>
      <xdr:row>62</xdr:row>
      <xdr:rowOff>127000</xdr:rowOff>
    </xdr:to>
    <xdr:sp macro="" textlink="">
      <xdr:nvSpPr>
        <xdr:cNvPr id="2" name="TextBox 1"/>
        <xdr:cNvSpPr txBox="1"/>
      </xdr:nvSpPr>
      <xdr:spPr>
        <a:xfrm>
          <a:off x="152400" y="9680575"/>
          <a:ext cx="2162175" cy="1200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(นางอิษยา  บุญเหลือ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ผู้อำนวยการกองคลัง</a:t>
          </a:r>
        </a:p>
      </xdr:txBody>
    </xdr:sp>
    <xdr:clientData/>
  </xdr:twoCellAnchor>
  <xdr:twoCellAnchor>
    <xdr:from>
      <xdr:col>7</xdr:col>
      <xdr:colOff>742950</xdr:colOff>
      <xdr:row>56</xdr:row>
      <xdr:rowOff>76200</xdr:rowOff>
    </xdr:from>
    <xdr:to>
      <xdr:col>9</xdr:col>
      <xdr:colOff>558800</xdr:colOff>
      <xdr:row>63</xdr:row>
      <xdr:rowOff>47625</xdr:rowOff>
    </xdr:to>
    <xdr:sp macro="" textlink="">
      <xdr:nvSpPr>
        <xdr:cNvPr id="3" name="TextBox 2"/>
        <xdr:cNvSpPr txBox="1"/>
      </xdr:nvSpPr>
      <xdr:spPr>
        <a:xfrm>
          <a:off x="3457575" y="9896475"/>
          <a:ext cx="2720975" cy="1076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2292350</xdr:colOff>
      <xdr:row>56</xdr:row>
      <xdr:rowOff>88900</xdr:rowOff>
    </xdr:from>
    <xdr:to>
      <xdr:col>14</xdr:col>
      <xdr:colOff>530225</xdr:colOff>
      <xdr:row>65</xdr:row>
      <xdr:rowOff>98425</xdr:rowOff>
    </xdr:to>
    <xdr:sp macro="" textlink="">
      <xdr:nvSpPr>
        <xdr:cNvPr id="4" name="TextBox 3"/>
        <xdr:cNvSpPr txBox="1"/>
      </xdr:nvSpPr>
      <xdr:spPr>
        <a:xfrm>
          <a:off x="7912100" y="9909175"/>
          <a:ext cx="2000250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2235200</xdr:colOff>
      <xdr:row>65</xdr:row>
      <xdr:rowOff>139700</xdr:rowOff>
    </xdr:from>
    <xdr:to>
      <xdr:col>14</xdr:col>
      <xdr:colOff>563562</xdr:colOff>
      <xdr:row>72</xdr:row>
      <xdr:rowOff>25400</xdr:rowOff>
    </xdr:to>
    <xdr:sp macro="" textlink="">
      <xdr:nvSpPr>
        <xdr:cNvPr id="5" name="TextBox 4"/>
        <xdr:cNvSpPr txBox="1"/>
      </xdr:nvSpPr>
      <xdr:spPr>
        <a:xfrm>
          <a:off x="7854950" y="11407775"/>
          <a:ext cx="2090737" cy="1085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topLeftCell="A7" workbookViewId="0">
      <selection activeCell="A18" sqref="A18:B18"/>
    </sheetView>
  </sheetViews>
  <sheetFormatPr defaultRowHeight="18.75" x14ac:dyDescent="0.3"/>
  <cols>
    <col min="1" max="1" width="47.125" style="1" customWidth="1"/>
    <col min="2" max="2" width="3.75" style="1" customWidth="1"/>
    <col min="3" max="3" width="11.125" style="1" customWidth="1"/>
    <col min="4" max="4" width="16" style="1" customWidth="1"/>
    <col min="5" max="5" width="2.875" style="1" customWidth="1"/>
    <col min="6" max="6" width="13.25" style="1" customWidth="1"/>
    <col min="7" max="7" width="0.5" style="1" customWidth="1"/>
    <col min="8" max="16384" width="9" style="1"/>
  </cols>
  <sheetData>
    <row r="1" spans="1:7" ht="10.5" customHeight="1" x14ac:dyDescent="0.3"/>
    <row r="2" spans="1:7" ht="17.25" customHeight="1" x14ac:dyDescent="0.3">
      <c r="A2" s="54" t="s">
        <v>0</v>
      </c>
      <c r="B2" s="55"/>
      <c r="C2" s="55"/>
      <c r="D2" s="55"/>
      <c r="E2" s="55"/>
      <c r="F2" s="55"/>
    </row>
    <row r="3" spans="1:7" ht="17.25" customHeight="1" x14ac:dyDescent="0.3">
      <c r="A3" s="54" t="s">
        <v>1</v>
      </c>
      <c r="B3" s="55"/>
      <c r="C3" s="55"/>
      <c r="D3" s="55"/>
      <c r="E3" s="55"/>
      <c r="F3" s="55"/>
    </row>
    <row r="4" spans="1:7" ht="1.5" customHeight="1" x14ac:dyDescent="0.3"/>
    <row r="5" spans="1:7" ht="18" customHeight="1" x14ac:dyDescent="0.3">
      <c r="A5" s="54" t="s">
        <v>2</v>
      </c>
      <c r="B5" s="55"/>
      <c r="C5" s="55"/>
      <c r="D5" s="55"/>
      <c r="E5" s="55"/>
      <c r="F5" s="55"/>
    </row>
    <row r="6" spans="1:7" ht="18.75" customHeight="1" x14ac:dyDescent="0.3"/>
    <row r="7" spans="1:7" x14ac:dyDescent="0.3">
      <c r="A7" s="56" t="s">
        <v>3</v>
      </c>
      <c r="B7" s="57"/>
      <c r="C7" s="2" t="s">
        <v>4</v>
      </c>
      <c r="D7" s="2" t="s">
        <v>5</v>
      </c>
      <c r="E7" s="56" t="s">
        <v>6</v>
      </c>
      <c r="F7" s="58"/>
      <c r="G7" s="57"/>
    </row>
    <row r="8" spans="1:7" x14ac:dyDescent="0.3">
      <c r="A8" s="59" t="s">
        <v>7</v>
      </c>
      <c r="B8" s="57"/>
      <c r="C8" s="3" t="s">
        <v>8</v>
      </c>
      <c r="D8" s="4">
        <v>684.3</v>
      </c>
      <c r="E8" s="60">
        <v>0</v>
      </c>
      <c r="F8" s="58"/>
      <c r="G8" s="57"/>
    </row>
    <row r="9" spans="1:7" x14ac:dyDescent="0.3">
      <c r="A9" s="59" t="s">
        <v>9</v>
      </c>
      <c r="B9" s="57"/>
      <c r="C9" s="3" t="s">
        <v>10</v>
      </c>
      <c r="D9" s="4">
        <v>23363266.489999998</v>
      </c>
      <c r="E9" s="60">
        <v>0</v>
      </c>
      <c r="F9" s="58"/>
      <c r="G9" s="57"/>
    </row>
    <row r="10" spans="1:7" x14ac:dyDescent="0.3">
      <c r="A10" s="59" t="s">
        <v>11</v>
      </c>
      <c r="B10" s="57"/>
      <c r="C10" s="3" t="s">
        <v>10</v>
      </c>
      <c r="D10" s="4">
        <v>709032.86</v>
      </c>
      <c r="E10" s="60">
        <v>0</v>
      </c>
      <c r="F10" s="58"/>
      <c r="G10" s="57"/>
    </row>
    <row r="11" spans="1:7" x14ac:dyDescent="0.3">
      <c r="A11" s="59" t="s">
        <v>12</v>
      </c>
      <c r="B11" s="57"/>
      <c r="C11" s="3" t="s">
        <v>10</v>
      </c>
      <c r="D11" s="4">
        <v>8207293.8300000001</v>
      </c>
      <c r="E11" s="60">
        <v>0</v>
      </c>
      <c r="F11" s="58"/>
      <c r="G11" s="57"/>
    </row>
    <row r="12" spans="1:7" x14ac:dyDescent="0.3">
      <c r="A12" s="59" t="s">
        <v>13</v>
      </c>
      <c r="B12" s="57"/>
      <c r="C12" s="3" t="s">
        <v>10</v>
      </c>
      <c r="D12" s="4">
        <v>7382897.6900000004</v>
      </c>
      <c r="E12" s="60">
        <v>0</v>
      </c>
      <c r="F12" s="58"/>
      <c r="G12" s="57"/>
    </row>
    <row r="13" spans="1:7" x14ac:dyDescent="0.3">
      <c r="A13" s="59" t="s">
        <v>14</v>
      </c>
      <c r="B13" s="57"/>
      <c r="C13" s="3" t="s">
        <v>15</v>
      </c>
      <c r="D13" s="4">
        <v>338000</v>
      </c>
      <c r="E13" s="60">
        <v>0</v>
      </c>
      <c r="F13" s="58"/>
      <c r="G13" s="57"/>
    </row>
    <row r="14" spans="1:7" x14ac:dyDescent="0.3">
      <c r="A14" s="59" t="s">
        <v>16</v>
      </c>
      <c r="B14" s="57"/>
      <c r="C14" s="3" t="s">
        <v>17</v>
      </c>
      <c r="D14" s="4">
        <v>0</v>
      </c>
      <c r="E14" s="60">
        <v>991121</v>
      </c>
      <c r="F14" s="58"/>
      <c r="G14" s="57"/>
    </row>
    <row r="15" spans="1:7" x14ac:dyDescent="0.3">
      <c r="A15" s="59" t="s">
        <v>18</v>
      </c>
      <c r="B15" s="57"/>
      <c r="C15" s="3" t="s">
        <v>19</v>
      </c>
      <c r="D15" s="4">
        <v>0</v>
      </c>
      <c r="E15" s="60">
        <v>3320.84</v>
      </c>
      <c r="F15" s="58"/>
      <c r="G15" s="57"/>
    </row>
    <row r="16" spans="1:7" x14ac:dyDescent="0.3">
      <c r="A16" s="59" t="s">
        <v>20</v>
      </c>
      <c r="B16" s="57"/>
      <c r="C16" s="3" t="s">
        <v>21</v>
      </c>
      <c r="D16" s="4">
        <v>0</v>
      </c>
      <c r="E16" s="60">
        <v>548919.48</v>
      </c>
      <c r="F16" s="58"/>
      <c r="G16" s="57"/>
    </row>
    <row r="17" spans="1:7" x14ac:dyDescent="0.3">
      <c r="A17" s="59" t="s">
        <v>22</v>
      </c>
      <c r="B17" s="57"/>
      <c r="C17" s="3" t="s">
        <v>23</v>
      </c>
      <c r="D17" s="4">
        <v>0</v>
      </c>
      <c r="E17" s="60">
        <v>5511</v>
      </c>
      <c r="F17" s="58"/>
      <c r="G17" s="57"/>
    </row>
    <row r="18" spans="1:7" x14ac:dyDescent="0.3">
      <c r="A18" s="59" t="s">
        <v>24</v>
      </c>
      <c r="B18" s="57"/>
      <c r="C18" s="3" t="s">
        <v>25</v>
      </c>
      <c r="D18" s="4">
        <v>0</v>
      </c>
      <c r="E18" s="60">
        <v>1047032.86</v>
      </c>
      <c r="F18" s="58"/>
      <c r="G18" s="57"/>
    </row>
    <row r="19" spans="1:7" x14ac:dyDescent="0.3">
      <c r="A19" s="59" t="s">
        <v>26</v>
      </c>
      <c r="B19" s="57"/>
      <c r="C19" s="3" t="s">
        <v>27</v>
      </c>
      <c r="D19" s="4">
        <v>0</v>
      </c>
      <c r="E19" s="60">
        <v>12777463.630000001</v>
      </c>
      <c r="F19" s="58"/>
      <c r="G19" s="57"/>
    </row>
    <row r="20" spans="1:7" x14ac:dyDescent="0.3">
      <c r="A20" s="59" t="s">
        <v>28</v>
      </c>
      <c r="B20" s="57"/>
      <c r="C20" s="3" t="s">
        <v>29</v>
      </c>
      <c r="D20" s="4">
        <v>0</v>
      </c>
      <c r="E20" s="60">
        <v>14692803.779999999</v>
      </c>
      <c r="F20" s="58"/>
      <c r="G20" s="57"/>
    </row>
    <row r="21" spans="1:7" x14ac:dyDescent="0.3">
      <c r="A21" s="59" t="s">
        <v>30</v>
      </c>
      <c r="B21" s="57"/>
      <c r="C21" s="3" t="s">
        <v>31</v>
      </c>
      <c r="D21" s="4">
        <v>0</v>
      </c>
      <c r="E21" s="60">
        <v>2571.6</v>
      </c>
      <c r="F21" s="58"/>
      <c r="G21" s="57"/>
    </row>
    <row r="22" spans="1:7" x14ac:dyDescent="0.3">
      <c r="A22" s="59" t="s">
        <v>32</v>
      </c>
      <c r="B22" s="57"/>
      <c r="C22" s="3" t="s">
        <v>33</v>
      </c>
      <c r="D22" s="4">
        <v>0</v>
      </c>
      <c r="E22" s="60">
        <v>582</v>
      </c>
      <c r="F22" s="58"/>
      <c r="G22" s="57"/>
    </row>
    <row r="23" spans="1:7" x14ac:dyDescent="0.3">
      <c r="A23" s="59" t="s">
        <v>34</v>
      </c>
      <c r="B23" s="57"/>
      <c r="C23" s="3" t="s">
        <v>35</v>
      </c>
      <c r="D23" s="4">
        <v>0</v>
      </c>
      <c r="E23" s="60">
        <v>1565</v>
      </c>
      <c r="F23" s="58"/>
      <c r="G23" s="57"/>
    </row>
    <row r="24" spans="1:7" x14ac:dyDescent="0.3">
      <c r="A24" s="59" t="s">
        <v>36</v>
      </c>
      <c r="B24" s="57"/>
      <c r="C24" s="3" t="s">
        <v>37</v>
      </c>
      <c r="D24" s="4">
        <v>0</v>
      </c>
      <c r="E24" s="60">
        <v>510</v>
      </c>
      <c r="F24" s="58"/>
      <c r="G24" s="57"/>
    </row>
    <row r="25" spans="1:7" x14ac:dyDescent="0.3">
      <c r="A25" s="59" t="s">
        <v>38</v>
      </c>
      <c r="B25" s="57"/>
      <c r="C25" s="3" t="s">
        <v>39</v>
      </c>
      <c r="D25" s="4">
        <v>0</v>
      </c>
      <c r="E25" s="60">
        <v>4243.88</v>
      </c>
      <c r="F25" s="58"/>
      <c r="G25" s="57"/>
    </row>
    <row r="26" spans="1:7" x14ac:dyDescent="0.3">
      <c r="A26" s="59" t="s">
        <v>40</v>
      </c>
      <c r="B26" s="57"/>
      <c r="C26" s="3" t="s">
        <v>41</v>
      </c>
      <c r="D26" s="4">
        <v>0</v>
      </c>
      <c r="E26" s="60">
        <v>240</v>
      </c>
      <c r="F26" s="58"/>
      <c r="G26" s="57"/>
    </row>
    <row r="27" spans="1:7" x14ac:dyDescent="0.3">
      <c r="A27" s="59" t="s">
        <v>42</v>
      </c>
      <c r="B27" s="57"/>
      <c r="C27" s="3" t="s">
        <v>43</v>
      </c>
      <c r="D27" s="4">
        <v>0</v>
      </c>
      <c r="E27" s="60">
        <v>37154.82</v>
      </c>
      <c r="F27" s="58"/>
      <c r="G27" s="57"/>
    </row>
    <row r="28" spans="1:7" x14ac:dyDescent="0.3">
      <c r="A28" s="59" t="s">
        <v>44</v>
      </c>
      <c r="B28" s="57"/>
      <c r="C28" s="3" t="s">
        <v>45</v>
      </c>
      <c r="D28" s="4">
        <v>0</v>
      </c>
      <c r="E28" s="60">
        <v>26300</v>
      </c>
      <c r="F28" s="58"/>
      <c r="G28" s="57"/>
    </row>
    <row r="29" spans="1:7" x14ac:dyDescent="0.3">
      <c r="A29" s="59" t="s">
        <v>46</v>
      </c>
      <c r="B29" s="57"/>
      <c r="C29" s="3" t="s">
        <v>47</v>
      </c>
      <c r="D29" s="4">
        <v>0</v>
      </c>
      <c r="E29" s="60">
        <v>1710</v>
      </c>
      <c r="F29" s="58"/>
      <c r="G29" s="57"/>
    </row>
    <row r="30" spans="1:7" x14ac:dyDescent="0.3">
      <c r="A30" s="59" t="s">
        <v>48</v>
      </c>
      <c r="B30" s="57"/>
      <c r="C30" s="3" t="s">
        <v>49</v>
      </c>
      <c r="D30" s="4">
        <v>0</v>
      </c>
      <c r="E30" s="60">
        <v>145134.34</v>
      </c>
      <c r="F30" s="58"/>
      <c r="G30" s="57"/>
    </row>
    <row r="31" spans="1:7" x14ac:dyDescent="0.3">
      <c r="A31" s="59" t="s">
        <v>50</v>
      </c>
      <c r="B31" s="57"/>
      <c r="C31" s="3" t="s">
        <v>51</v>
      </c>
      <c r="D31" s="4">
        <v>0</v>
      </c>
      <c r="E31" s="60">
        <v>3135117.44</v>
      </c>
      <c r="F31" s="58"/>
      <c r="G31" s="57"/>
    </row>
    <row r="32" spans="1:7" x14ac:dyDescent="0.3">
      <c r="A32" s="59" t="s">
        <v>52</v>
      </c>
      <c r="B32" s="57"/>
      <c r="C32" s="3" t="s">
        <v>53</v>
      </c>
      <c r="D32" s="4">
        <v>0</v>
      </c>
      <c r="E32" s="60">
        <v>820829.58</v>
      </c>
      <c r="F32" s="58"/>
      <c r="G32" s="57"/>
    </row>
    <row r="33" spans="1:7" x14ac:dyDescent="0.3">
      <c r="A33" s="59" t="s">
        <v>54</v>
      </c>
      <c r="B33" s="57"/>
      <c r="C33" s="3" t="s">
        <v>55</v>
      </c>
      <c r="D33" s="4">
        <v>0</v>
      </c>
      <c r="E33" s="60">
        <v>23902.12</v>
      </c>
      <c r="F33" s="58"/>
      <c r="G33" s="57"/>
    </row>
    <row r="34" spans="1:7" x14ac:dyDescent="0.3">
      <c r="A34" s="59" t="s">
        <v>56</v>
      </c>
      <c r="B34" s="57"/>
      <c r="C34" s="3" t="s">
        <v>57</v>
      </c>
      <c r="D34" s="4">
        <v>0</v>
      </c>
      <c r="E34" s="60">
        <v>1848399.23</v>
      </c>
      <c r="F34" s="58"/>
      <c r="G34" s="57"/>
    </row>
    <row r="35" spans="1:7" x14ac:dyDescent="0.3">
      <c r="A35" s="59" t="s">
        <v>58</v>
      </c>
      <c r="B35" s="57"/>
      <c r="C35" s="3" t="s">
        <v>59</v>
      </c>
      <c r="D35" s="4">
        <v>0</v>
      </c>
      <c r="E35" s="60">
        <v>42</v>
      </c>
      <c r="F35" s="58"/>
      <c r="G35" s="57"/>
    </row>
    <row r="36" spans="1:7" x14ac:dyDescent="0.3">
      <c r="A36" s="59" t="s">
        <v>60</v>
      </c>
      <c r="B36" s="57"/>
      <c r="C36" s="3" t="s">
        <v>61</v>
      </c>
      <c r="D36" s="4">
        <v>0</v>
      </c>
      <c r="E36" s="60">
        <v>709414.55</v>
      </c>
      <c r="F36" s="58"/>
      <c r="G36" s="57"/>
    </row>
    <row r="37" spans="1:7" x14ac:dyDescent="0.3">
      <c r="A37" s="59" t="s">
        <v>62</v>
      </c>
      <c r="B37" s="57"/>
      <c r="C37" s="3" t="s">
        <v>63</v>
      </c>
      <c r="D37" s="4">
        <v>0</v>
      </c>
      <c r="E37" s="60">
        <v>189107.35</v>
      </c>
      <c r="F37" s="58"/>
      <c r="G37" s="57"/>
    </row>
    <row r="38" spans="1:7" x14ac:dyDescent="0.3">
      <c r="A38" s="59" t="s">
        <v>64</v>
      </c>
      <c r="B38" s="57"/>
      <c r="C38" s="3" t="s">
        <v>65</v>
      </c>
      <c r="D38" s="4">
        <v>0</v>
      </c>
      <c r="E38" s="60">
        <v>936.5</v>
      </c>
      <c r="F38" s="58"/>
      <c r="G38" s="57"/>
    </row>
    <row r="39" spans="1:7" x14ac:dyDescent="0.3">
      <c r="A39" s="59" t="s">
        <v>66</v>
      </c>
      <c r="B39" s="57"/>
      <c r="C39" s="3" t="s">
        <v>67</v>
      </c>
      <c r="D39" s="4">
        <v>0</v>
      </c>
      <c r="E39" s="60">
        <v>187387</v>
      </c>
      <c r="F39" s="58"/>
      <c r="G39" s="57"/>
    </row>
    <row r="40" spans="1:7" x14ac:dyDescent="0.3">
      <c r="A40" s="59" t="s">
        <v>68</v>
      </c>
      <c r="B40" s="57"/>
      <c r="C40" s="3" t="s">
        <v>69</v>
      </c>
      <c r="D40" s="4">
        <v>0</v>
      </c>
      <c r="E40" s="60">
        <v>12108758</v>
      </c>
      <c r="F40" s="58"/>
      <c r="G40" s="57"/>
    </row>
    <row r="41" spans="1:7" x14ac:dyDescent="0.3">
      <c r="A41" s="59" t="s">
        <v>70</v>
      </c>
      <c r="B41" s="57"/>
      <c r="C41" s="3" t="s">
        <v>71</v>
      </c>
      <c r="D41" s="4">
        <v>4939593.46</v>
      </c>
      <c r="E41" s="60">
        <v>0</v>
      </c>
      <c r="F41" s="58"/>
      <c r="G41" s="57"/>
    </row>
    <row r="42" spans="1:7" x14ac:dyDescent="0.3">
      <c r="A42" s="59" t="s">
        <v>72</v>
      </c>
      <c r="B42" s="57"/>
      <c r="C42" s="3" t="s">
        <v>73</v>
      </c>
      <c r="D42" s="4">
        <v>857040</v>
      </c>
      <c r="E42" s="60">
        <v>0</v>
      </c>
      <c r="F42" s="58"/>
      <c r="G42" s="57"/>
    </row>
    <row r="43" spans="1:7" x14ac:dyDescent="0.3">
      <c r="A43" s="59" t="s">
        <v>74</v>
      </c>
      <c r="B43" s="57"/>
      <c r="C43" s="3" t="s">
        <v>75</v>
      </c>
      <c r="D43" s="4">
        <v>2098000</v>
      </c>
      <c r="E43" s="60">
        <v>0</v>
      </c>
      <c r="F43" s="58"/>
      <c r="G43" s="57"/>
    </row>
    <row r="44" spans="1:7" x14ac:dyDescent="0.3">
      <c r="A44" s="59" t="s">
        <v>76</v>
      </c>
      <c r="B44" s="57"/>
      <c r="C44" s="3" t="s">
        <v>77</v>
      </c>
      <c r="D44" s="4">
        <v>135900</v>
      </c>
      <c r="E44" s="60">
        <v>0</v>
      </c>
      <c r="F44" s="58"/>
      <c r="G44" s="57"/>
    </row>
    <row r="45" spans="1:7" x14ac:dyDescent="0.3">
      <c r="A45" s="59" t="s">
        <v>78</v>
      </c>
      <c r="B45" s="57"/>
      <c r="C45" s="3" t="s">
        <v>79</v>
      </c>
      <c r="D45" s="4">
        <v>425119.64</v>
      </c>
      <c r="E45" s="60">
        <v>0</v>
      </c>
      <c r="F45" s="58"/>
      <c r="G45" s="57"/>
    </row>
    <row r="46" spans="1:7" x14ac:dyDescent="0.3">
      <c r="A46" s="59" t="s">
        <v>80</v>
      </c>
      <c r="B46" s="57"/>
      <c r="C46" s="3" t="s">
        <v>81</v>
      </c>
      <c r="D46" s="4">
        <v>199775.63</v>
      </c>
      <c r="E46" s="60">
        <v>0</v>
      </c>
      <c r="F46" s="58"/>
      <c r="G46" s="57"/>
    </row>
    <row r="47" spans="1:7" x14ac:dyDescent="0.3">
      <c r="A47" s="59" t="s">
        <v>82</v>
      </c>
      <c r="B47" s="57"/>
      <c r="C47" s="3" t="s">
        <v>83</v>
      </c>
      <c r="D47" s="4">
        <v>91856.85</v>
      </c>
      <c r="E47" s="60">
        <v>0</v>
      </c>
      <c r="F47" s="58"/>
      <c r="G47" s="57"/>
    </row>
    <row r="48" spans="1:7" x14ac:dyDescent="0.3">
      <c r="A48" s="59" t="s">
        <v>84</v>
      </c>
      <c r="B48" s="57"/>
      <c r="C48" s="3" t="s">
        <v>85</v>
      </c>
      <c r="D48" s="4">
        <v>45750</v>
      </c>
      <c r="E48" s="60">
        <v>0</v>
      </c>
      <c r="F48" s="58"/>
      <c r="G48" s="57"/>
    </row>
    <row r="49" spans="1:7" x14ac:dyDescent="0.3">
      <c r="A49" s="59" t="s">
        <v>86</v>
      </c>
      <c r="B49" s="57"/>
      <c r="C49" s="3" t="s">
        <v>87</v>
      </c>
      <c r="D49" s="4">
        <v>146867.25</v>
      </c>
      <c r="E49" s="60">
        <v>0</v>
      </c>
      <c r="F49" s="58"/>
      <c r="G49" s="57"/>
    </row>
    <row r="50" spans="1:7" x14ac:dyDescent="0.3">
      <c r="A50" s="59" t="s">
        <v>88</v>
      </c>
      <c r="B50" s="57"/>
      <c r="C50" s="3" t="s">
        <v>89</v>
      </c>
      <c r="D50" s="4">
        <v>369000</v>
      </c>
      <c r="E50" s="60">
        <v>0</v>
      </c>
      <c r="F50" s="58"/>
      <c r="G50" s="57"/>
    </row>
    <row r="51" spans="1:7" x14ac:dyDescent="0.3">
      <c r="A51" s="61" t="s">
        <v>90</v>
      </c>
      <c r="B51" s="62"/>
      <c r="C51" s="63"/>
      <c r="D51" s="5">
        <f>SUM(D8:D50)</f>
        <v>49310078</v>
      </c>
      <c r="E51" s="64">
        <f>SUM(E8:G50)</f>
        <v>49310077.999999993</v>
      </c>
      <c r="F51" s="58"/>
      <c r="G51" s="57"/>
    </row>
    <row r="52" spans="1:7" ht="0" hidden="1" customHeight="1" x14ac:dyDescent="0.3"/>
  </sheetData>
  <mergeCells count="93">
    <mergeCell ref="A50:B50"/>
    <mergeCell ref="E50:G50"/>
    <mergeCell ref="A51:C51"/>
    <mergeCell ref="E51:G51"/>
    <mergeCell ref="A47:B47"/>
    <mergeCell ref="E47:G47"/>
    <mergeCell ref="A48:B48"/>
    <mergeCell ref="E48:G48"/>
    <mergeCell ref="A49:B49"/>
    <mergeCell ref="E49:G49"/>
    <mergeCell ref="A44:B44"/>
    <mergeCell ref="E44:G44"/>
    <mergeCell ref="A45:B45"/>
    <mergeCell ref="E45:G45"/>
    <mergeCell ref="A46:B46"/>
    <mergeCell ref="E46:G46"/>
    <mergeCell ref="A41:B41"/>
    <mergeCell ref="E41:G41"/>
    <mergeCell ref="A42:B42"/>
    <mergeCell ref="E42:G42"/>
    <mergeCell ref="A43:B43"/>
    <mergeCell ref="E43:G43"/>
    <mergeCell ref="A38:B38"/>
    <mergeCell ref="E38:G38"/>
    <mergeCell ref="A39:B39"/>
    <mergeCell ref="E39:G39"/>
    <mergeCell ref="A40:B40"/>
    <mergeCell ref="E40:G40"/>
    <mergeCell ref="A35:B35"/>
    <mergeCell ref="E35:G35"/>
    <mergeCell ref="A36:B36"/>
    <mergeCell ref="E36:G36"/>
    <mergeCell ref="A37:B37"/>
    <mergeCell ref="E37:G37"/>
    <mergeCell ref="A32:B32"/>
    <mergeCell ref="E32:G32"/>
    <mergeCell ref="A33:B33"/>
    <mergeCell ref="E33:G33"/>
    <mergeCell ref="A34:B34"/>
    <mergeCell ref="E34:G34"/>
    <mergeCell ref="A29:B29"/>
    <mergeCell ref="E29:G29"/>
    <mergeCell ref="A30:B30"/>
    <mergeCell ref="E30:G30"/>
    <mergeCell ref="A31:B31"/>
    <mergeCell ref="E31:G31"/>
    <mergeCell ref="A26:B26"/>
    <mergeCell ref="E26:G26"/>
    <mergeCell ref="A27:B27"/>
    <mergeCell ref="E27:G27"/>
    <mergeCell ref="A28:B28"/>
    <mergeCell ref="E28:G28"/>
    <mergeCell ref="A23:B23"/>
    <mergeCell ref="E23:G23"/>
    <mergeCell ref="A24:B24"/>
    <mergeCell ref="E24:G24"/>
    <mergeCell ref="A25:B25"/>
    <mergeCell ref="E25:G25"/>
    <mergeCell ref="A20:B20"/>
    <mergeCell ref="E20:G20"/>
    <mergeCell ref="A21:B21"/>
    <mergeCell ref="E21:G21"/>
    <mergeCell ref="A22:B22"/>
    <mergeCell ref="E22:G22"/>
    <mergeCell ref="A17:B17"/>
    <mergeCell ref="E17:G17"/>
    <mergeCell ref="A18:B18"/>
    <mergeCell ref="E18:G18"/>
    <mergeCell ref="A19:B19"/>
    <mergeCell ref="E19:G19"/>
    <mergeCell ref="A14:B14"/>
    <mergeCell ref="E14:G14"/>
    <mergeCell ref="A15:B15"/>
    <mergeCell ref="E15:G15"/>
    <mergeCell ref="A16:B16"/>
    <mergeCell ref="E16:G16"/>
    <mergeCell ref="A11:B11"/>
    <mergeCell ref="E11:G11"/>
    <mergeCell ref="A12:B12"/>
    <mergeCell ref="E12:G12"/>
    <mergeCell ref="A13:B13"/>
    <mergeCell ref="E13:G13"/>
    <mergeCell ref="A8:B8"/>
    <mergeCell ref="E8:G8"/>
    <mergeCell ref="A9:B9"/>
    <mergeCell ref="E9:G9"/>
    <mergeCell ref="A10:B10"/>
    <mergeCell ref="E10:G10"/>
    <mergeCell ref="A2:F2"/>
    <mergeCell ref="A3:F3"/>
    <mergeCell ref="A5:F5"/>
    <mergeCell ref="A7:B7"/>
    <mergeCell ref="E7:G7"/>
  </mergeCells>
  <pageMargins left="0.19685039370078741" right="0.15748031496062992" top="0.23622047244094491" bottom="0.19685039370078741" header="0.27559055118110237" footer="0.1574803149606299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9"/>
  <sheetViews>
    <sheetView topLeftCell="A13" workbookViewId="0">
      <selection activeCell="F18" sqref="F18"/>
    </sheetView>
  </sheetViews>
  <sheetFormatPr defaultRowHeight="18.75" x14ac:dyDescent="0.3"/>
  <cols>
    <col min="1" max="1" width="2.375" style="51" customWidth="1"/>
    <col min="2" max="2" width="45" style="52" customWidth="1"/>
    <col min="3" max="3" width="9" style="53"/>
    <col min="4" max="8" width="11.875" style="52" customWidth="1"/>
    <col min="9" max="9" width="11.125" style="11" bestFit="1" customWidth="1"/>
    <col min="10" max="17" width="9" style="11"/>
    <col min="18" max="18" width="9.875" style="11" bestFit="1" customWidth="1"/>
    <col min="19" max="19" width="9" style="11"/>
    <col min="20" max="20" width="10.625" style="12" customWidth="1"/>
    <col min="21" max="21" width="11.875" style="52" customWidth="1"/>
    <col min="22" max="22" width="11" style="11" customWidth="1"/>
    <col min="23" max="23" width="12.125" style="13" customWidth="1"/>
    <col min="24" max="53" width="9" style="11"/>
    <col min="54" max="55" width="9" style="52"/>
    <col min="56" max="57" width="11.875" style="52" customWidth="1"/>
    <col min="58" max="58" width="11.125" style="52" bestFit="1" customWidth="1"/>
    <col min="59" max="59" width="9" style="52"/>
    <col min="60" max="61" width="11.875" style="52" customWidth="1"/>
    <col min="62" max="62" width="12.375" style="52" customWidth="1"/>
    <col min="63" max="16384" width="9" style="52"/>
  </cols>
  <sheetData>
    <row r="1" spans="1:62" s="11" customFormat="1" x14ac:dyDescent="0.3">
      <c r="A1" s="65" t="s">
        <v>91</v>
      </c>
      <c r="B1" s="65"/>
      <c r="C1" s="65"/>
      <c r="D1" s="65"/>
      <c r="E1" s="65"/>
      <c r="F1" s="65"/>
      <c r="T1" s="12"/>
      <c r="W1" s="13"/>
    </row>
    <row r="2" spans="1:62" s="11" customFormat="1" x14ac:dyDescent="0.3">
      <c r="A2" s="65" t="s">
        <v>92</v>
      </c>
      <c r="B2" s="65"/>
      <c r="C2" s="65"/>
      <c r="D2" s="65"/>
      <c r="E2" s="65"/>
      <c r="F2" s="65"/>
      <c r="T2" s="12"/>
      <c r="W2" s="13"/>
    </row>
    <row r="3" spans="1:62" s="11" customFormat="1" x14ac:dyDescent="0.3">
      <c r="A3" s="66" t="s">
        <v>145</v>
      </c>
      <c r="B3" s="66"/>
      <c r="C3" s="66"/>
      <c r="D3" s="66"/>
      <c r="E3" s="66"/>
      <c r="F3" s="66"/>
      <c r="T3" s="12"/>
      <c r="W3" s="13"/>
    </row>
    <row r="4" spans="1:62" s="11" customFormat="1" ht="8.25" customHeight="1" x14ac:dyDescent="0.3">
      <c r="A4" s="14"/>
      <c r="B4" s="15"/>
      <c r="C4" s="15"/>
      <c r="D4" s="15"/>
      <c r="E4" s="15"/>
      <c r="F4" s="15"/>
      <c r="G4" s="15"/>
      <c r="H4" s="15"/>
      <c r="T4" s="12"/>
      <c r="U4" s="15"/>
      <c r="W4" s="13"/>
      <c r="BD4" s="15"/>
      <c r="BE4" s="15"/>
      <c r="BH4" s="15"/>
      <c r="BI4" s="15"/>
    </row>
    <row r="5" spans="1:62" s="11" customFormat="1" x14ac:dyDescent="0.3">
      <c r="A5" s="16"/>
      <c r="B5" s="67" t="s">
        <v>3</v>
      </c>
      <c r="C5" s="68" t="s">
        <v>4</v>
      </c>
      <c r="D5" s="68" t="s">
        <v>93</v>
      </c>
      <c r="E5" s="17" t="s">
        <v>94</v>
      </c>
      <c r="F5" s="17" t="s">
        <v>95</v>
      </c>
      <c r="G5" s="17" t="s">
        <v>94</v>
      </c>
      <c r="H5" s="17" t="s">
        <v>95</v>
      </c>
      <c r="T5" s="12"/>
      <c r="U5" s="17" t="s">
        <v>95</v>
      </c>
      <c r="W5" s="13"/>
      <c r="BD5" s="17" t="s">
        <v>94</v>
      </c>
      <c r="BE5" s="17" t="s">
        <v>95</v>
      </c>
      <c r="BH5" s="17" t="s">
        <v>94</v>
      </c>
      <c r="BI5" s="17" t="s">
        <v>95</v>
      </c>
    </row>
    <row r="6" spans="1:62" s="11" customFormat="1" x14ac:dyDescent="0.3">
      <c r="A6" s="18"/>
      <c r="B6" s="67"/>
      <c r="C6" s="69"/>
      <c r="D6" s="69"/>
      <c r="E6" s="19" t="s">
        <v>96</v>
      </c>
      <c r="F6" s="19" t="s">
        <v>96</v>
      </c>
      <c r="G6" s="19" t="s">
        <v>96</v>
      </c>
      <c r="H6" s="19" t="s">
        <v>96</v>
      </c>
      <c r="T6" s="12"/>
      <c r="U6" s="19" t="s">
        <v>96</v>
      </c>
      <c r="W6" s="13"/>
      <c r="BD6" s="19" t="s">
        <v>96</v>
      </c>
      <c r="BE6" s="19" t="s">
        <v>96</v>
      </c>
      <c r="BH6" s="19" t="s">
        <v>96</v>
      </c>
      <c r="BI6" s="19" t="s">
        <v>96</v>
      </c>
    </row>
    <row r="7" spans="1:62" s="11" customFormat="1" x14ac:dyDescent="0.3">
      <c r="A7" s="20" t="s">
        <v>97</v>
      </c>
      <c r="B7" s="21"/>
      <c r="C7" s="22"/>
      <c r="D7" s="23"/>
      <c r="E7" s="24"/>
      <c r="F7" s="24"/>
      <c r="G7" s="24"/>
      <c r="H7" s="24"/>
      <c r="T7" s="12"/>
      <c r="U7" s="24"/>
      <c r="W7" s="13"/>
      <c r="BD7" s="24"/>
      <c r="BE7" s="24"/>
      <c r="BH7" s="24"/>
      <c r="BI7" s="24"/>
    </row>
    <row r="8" spans="1:62" s="11" customFormat="1" x14ac:dyDescent="0.3">
      <c r="A8" s="25" t="s">
        <v>98</v>
      </c>
      <c r="B8" s="21"/>
      <c r="C8" s="26"/>
      <c r="D8" s="27"/>
      <c r="E8" s="28"/>
      <c r="F8" s="28"/>
      <c r="G8" s="28"/>
      <c r="H8" s="28"/>
      <c r="T8" s="12"/>
      <c r="U8" s="28"/>
      <c r="W8" s="13"/>
      <c r="BD8" s="28"/>
      <c r="BE8" s="28"/>
      <c r="BH8" s="28"/>
      <c r="BI8" s="28"/>
    </row>
    <row r="9" spans="1:62" s="11" customFormat="1" x14ac:dyDescent="0.3">
      <c r="A9" s="29"/>
      <c r="B9" s="21" t="s">
        <v>99</v>
      </c>
      <c r="C9" s="26">
        <v>11043001</v>
      </c>
      <c r="D9" s="30">
        <v>120000</v>
      </c>
      <c r="E9" s="31">
        <v>0</v>
      </c>
      <c r="F9" s="31">
        <v>0</v>
      </c>
      <c r="G9" s="31">
        <v>0</v>
      </c>
      <c r="H9" s="31">
        <v>0</v>
      </c>
      <c r="I9" s="11">
        <f>SUM(G9:H9)</f>
        <v>0</v>
      </c>
      <c r="T9" s="12">
        <f t="shared" ref="T9:T57" si="0">SUM(G9:S9)</f>
        <v>0</v>
      </c>
      <c r="U9" s="31"/>
      <c r="V9" s="11">
        <f t="shared" ref="V9:V12" si="1">SUM(T9:U9)</f>
        <v>0</v>
      </c>
      <c r="W9" s="13"/>
      <c r="BD9" s="31">
        <v>3750</v>
      </c>
      <c r="BE9" s="31"/>
      <c r="BF9" s="11">
        <f>SUM(BD9:BE9)</f>
        <v>3750</v>
      </c>
      <c r="BH9" s="31">
        <v>3750</v>
      </c>
      <c r="BI9" s="31"/>
      <c r="BJ9" s="11">
        <f>SUM(BH9:BI9)</f>
        <v>3750</v>
      </c>
    </row>
    <row r="10" spans="1:62" s="11" customFormat="1" x14ac:dyDescent="0.3">
      <c r="A10" s="29"/>
      <c r="B10" s="21" t="s">
        <v>30</v>
      </c>
      <c r="C10" s="26">
        <v>11043002</v>
      </c>
      <c r="D10" s="30">
        <v>40000</v>
      </c>
      <c r="E10" s="31">
        <v>2571.6</v>
      </c>
      <c r="F10" s="31">
        <v>2571.6</v>
      </c>
      <c r="G10" s="31">
        <v>2571.6</v>
      </c>
      <c r="H10" s="31">
        <v>0</v>
      </c>
      <c r="I10" s="11">
        <f t="shared" ref="I10:I12" si="2">SUM(G10:H10)</f>
        <v>2571.6</v>
      </c>
      <c r="T10" s="12">
        <f t="shared" si="0"/>
        <v>5143.2</v>
      </c>
      <c r="U10" s="31"/>
      <c r="V10" s="11">
        <f t="shared" si="1"/>
        <v>5143.2</v>
      </c>
      <c r="W10" s="13"/>
      <c r="BD10" s="31">
        <v>997.4</v>
      </c>
      <c r="BE10" s="31"/>
      <c r="BF10" s="11">
        <f t="shared" ref="BF10:BF57" si="3">SUM(BD10:BE10)</f>
        <v>997.4</v>
      </c>
      <c r="BH10" s="31">
        <v>997.4</v>
      </c>
      <c r="BI10" s="31"/>
      <c r="BJ10" s="11">
        <f t="shared" ref="BJ10:BJ57" si="4">SUM(BH10:BI10)</f>
        <v>997.4</v>
      </c>
    </row>
    <row r="11" spans="1:62" s="11" customFormat="1" x14ac:dyDescent="0.3">
      <c r="A11" s="29"/>
      <c r="B11" s="21" t="s">
        <v>100</v>
      </c>
      <c r="C11" s="26">
        <v>11043003</v>
      </c>
      <c r="D11" s="30">
        <v>13000</v>
      </c>
      <c r="E11" s="31">
        <v>0</v>
      </c>
      <c r="F11" s="31">
        <v>0</v>
      </c>
      <c r="G11" s="31">
        <v>0</v>
      </c>
      <c r="H11" s="31">
        <v>0</v>
      </c>
      <c r="I11" s="11">
        <f t="shared" si="2"/>
        <v>0</v>
      </c>
      <c r="T11" s="12">
        <f t="shared" si="0"/>
        <v>0</v>
      </c>
      <c r="U11" s="31"/>
      <c r="V11" s="11">
        <f t="shared" si="1"/>
        <v>0</v>
      </c>
      <c r="W11" s="13"/>
      <c r="BD11" s="31">
        <v>0</v>
      </c>
      <c r="BE11" s="31"/>
      <c r="BF11" s="11">
        <f t="shared" si="3"/>
        <v>0</v>
      </c>
      <c r="BH11" s="31">
        <v>0</v>
      </c>
      <c r="BI11" s="31"/>
      <c r="BJ11" s="11">
        <f t="shared" si="4"/>
        <v>0</v>
      </c>
    </row>
    <row r="12" spans="1:62" s="11" customFormat="1" x14ac:dyDescent="0.3">
      <c r="A12" s="29"/>
      <c r="B12" s="21" t="s">
        <v>101</v>
      </c>
      <c r="C12" s="26"/>
      <c r="D12" s="30">
        <v>500</v>
      </c>
      <c r="E12" s="31">
        <v>0</v>
      </c>
      <c r="F12" s="31">
        <v>0</v>
      </c>
      <c r="G12" s="31">
        <v>0</v>
      </c>
      <c r="H12" s="31">
        <v>0</v>
      </c>
      <c r="I12" s="11">
        <f t="shared" si="2"/>
        <v>0</v>
      </c>
      <c r="T12" s="12">
        <f t="shared" si="0"/>
        <v>0</v>
      </c>
      <c r="U12" s="31"/>
      <c r="V12" s="11">
        <f t="shared" si="1"/>
        <v>0</v>
      </c>
      <c r="W12" s="13"/>
      <c r="BD12" s="31">
        <v>0</v>
      </c>
      <c r="BE12" s="31"/>
      <c r="BF12" s="11">
        <f t="shared" si="3"/>
        <v>0</v>
      </c>
      <c r="BH12" s="31">
        <v>0</v>
      </c>
      <c r="BI12" s="31"/>
      <c r="BJ12" s="11">
        <f t="shared" si="4"/>
        <v>0</v>
      </c>
    </row>
    <row r="13" spans="1:62" s="11" customFormat="1" x14ac:dyDescent="0.3">
      <c r="A13" s="29"/>
      <c r="B13" s="32" t="s">
        <v>90</v>
      </c>
      <c r="C13" s="26"/>
      <c r="D13" s="33">
        <f>SUM(D9:D12)</f>
        <v>173500</v>
      </c>
      <c r="E13" s="34">
        <f>SUM(E9:E12)</f>
        <v>2571.6</v>
      </c>
      <c r="F13" s="34">
        <f>SUM(F8:F12)</f>
        <v>2571.6</v>
      </c>
      <c r="G13" s="34">
        <f>SUM(G9:G12)</f>
        <v>2571.6</v>
      </c>
      <c r="H13" s="34">
        <f>SUM(H8:H12)</f>
        <v>0</v>
      </c>
      <c r="T13" s="12">
        <f t="shared" si="0"/>
        <v>2571.6</v>
      </c>
      <c r="U13" s="34">
        <f>SUM(U8:U12)</f>
        <v>0</v>
      </c>
      <c r="V13" s="11">
        <f>SUM(V9:V12)</f>
        <v>5143.2</v>
      </c>
      <c r="W13" s="13">
        <f>SUM(V9:V13)</f>
        <v>10286.4</v>
      </c>
      <c r="BD13" s="34">
        <f>SUM(BD9:BD12)</f>
        <v>4747.3999999999996</v>
      </c>
      <c r="BE13" s="34">
        <f>SUM(BE8:BE12)</f>
        <v>0</v>
      </c>
      <c r="BF13" s="11">
        <f t="shared" si="3"/>
        <v>4747.3999999999996</v>
      </c>
      <c r="BH13" s="34">
        <f>SUM(BH9:BH12)</f>
        <v>4747.3999999999996</v>
      </c>
      <c r="BI13" s="34">
        <f>SUM(BI8:BI12)</f>
        <v>0</v>
      </c>
      <c r="BJ13" s="11">
        <f t="shared" si="4"/>
        <v>4747.3999999999996</v>
      </c>
    </row>
    <row r="14" spans="1:62" s="11" customFormat="1" x14ac:dyDescent="0.3">
      <c r="A14" s="25" t="s">
        <v>102</v>
      </c>
      <c r="B14" s="21"/>
      <c r="C14" s="26"/>
      <c r="D14" s="27"/>
      <c r="E14" s="35"/>
      <c r="F14" s="35"/>
      <c r="G14" s="35"/>
      <c r="H14" s="35"/>
      <c r="T14" s="12">
        <f t="shared" si="0"/>
        <v>0</v>
      </c>
      <c r="U14" s="35"/>
      <c r="W14" s="13"/>
      <c r="BD14" s="35"/>
      <c r="BE14" s="35"/>
      <c r="BF14" s="11">
        <f t="shared" si="3"/>
        <v>0</v>
      </c>
      <c r="BH14" s="35"/>
      <c r="BI14" s="35"/>
      <c r="BJ14" s="11">
        <f t="shared" si="4"/>
        <v>0</v>
      </c>
    </row>
    <row r="15" spans="1:62" s="11" customFormat="1" x14ac:dyDescent="0.3">
      <c r="A15" s="29"/>
      <c r="B15" s="21" t="s">
        <v>32</v>
      </c>
      <c r="C15" s="26">
        <v>41210004</v>
      </c>
      <c r="D15" s="30">
        <v>1000</v>
      </c>
      <c r="E15" s="31">
        <v>552.9</v>
      </c>
      <c r="F15" s="31">
        <v>582</v>
      </c>
      <c r="G15" s="31">
        <v>552.9</v>
      </c>
      <c r="H15" s="31">
        <v>29.1</v>
      </c>
      <c r="I15" s="11">
        <f t="shared" ref="I15:I25" si="5">SUM(G15:H15)</f>
        <v>582</v>
      </c>
      <c r="T15" s="12">
        <f t="shared" si="0"/>
        <v>1164</v>
      </c>
      <c r="U15" s="31">
        <v>29.1</v>
      </c>
      <c r="V15" s="11">
        <f>SUM(T15:U15)</f>
        <v>1193.0999999999999</v>
      </c>
      <c r="W15" s="13"/>
      <c r="BD15" s="31">
        <v>232.8</v>
      </c>
      <c r="BE15" s="31">
        <v>29.1</v>
      </c>
      <c r="BF15" s="11">
        <f t="shared" si="3"/>
        <v>261.90000000000003</v>
      </c>
      <c r="BH15" s="31">
        <v>232.8</v>
      </c>
      <c r="BI15" s="31">
        <v>29.1</v>
      </c>
      <c r="BJ15" s="11">
        <f t="shared" si="4"/>
        <v>261.90000000000003</v>
      </c>
    </row>
    <row r="16" spans="1:62" s="11" customFormat="1" x14ac:dyDescent="0.3">
      <c r="A16" s="29"/>
      <c r="B16" s="21" t="s">
        <v>103</v>
      </c>
      <c r="C16" s="26">
        <v>41210005</v>
      </c>
      <c r="D16" s="30">
        <v>500</v>
      </c>
      <c r="E16" s="31">
        <v>0</v>
      </c>
      <c r="F16" s="31"/>
      <c r="G16" s="31">
        <v>0</v>
      </c>
      <c r="H16" s="31">
        <v>0</v>
      </c>
      <c r="I16" s="11">
        <f t="shared" si="5"/>
        <v>0</v>
      </c>
      <c r="T16" s="12">
        <f t="shared" si="0"/>
        <v>0</v>
      </c>
      <c r="U16" s="31"/>
      <c r="V16" s="11">
        <f t="shared" ref="V16:V57" si="6">SUM(T16:U16)</f>
        <v>0</v>
      </c>
      <c r="W16" s="13"/>
      <c r="BD16" s="31"/>
      <c r="BE16" s="31"/>
      <c r="BF16" s="11">
        <f t="shared" si="3"/>
        <v>0</v>
      </c>
      <c r="BH16" s="31"/>
      <c r="BI16" s="31"/>
      <c r="BJ16" s="11">
        <f t="shared" si="4"/>
        <v>0</v>
      </c>
    </row>
    <row r="17" spans="1:62" s="11" customFormat="1" x14ac:dyDescent="0.3">
      <c r="A17" s="29"/>
      <c r="B17" s="21" t="s">
        <v>34</v>
      </c>
      <c r="C17" s="26">
        <v>41210007</v>
      </c>
      <c r="D17" s="30">
        <v>500</v>
      </c>
      <c r="E17" s="31">
        <v>201</v>
      </c>
      <c r="F17" s="31">
        <v>1565</v>
      </c>
      <c r="G17" s="31">
        <v>201</v>
      </c>
      <c r="H17" s="31">
        <v>1364</v>
      </c>
      <c r="I17" s="11">
        <f t="shared" si="5"/>
        <v>1565</v>
      </c>
      <c r="T17" s="12">
        <f t="shared" si="0"/>
        <v>3130</v>
      </c>
      <c r="U17" s="31"/>
      <c r="V17" s="11">
        <f t="shared" si="6"/>
        <v>3130</v>
      </c>
      <c r="W17" s="13"/>
      <c r="BD17" s="31"/>
      <c r="BE17" s="31"/>
      <c r="BF17" s="11">
        <f t="shared" si="3"/>
        <v>0</v>
      </c>
      <c r="BH17" s="31"/>
      <c r="BI17" s="31"/>
      <c r="BJ17" s="11">
        <f t="shared" si="4"/>
        <v>0</v>
      </c>
    </row>
    <row r="18" spans="1:62" s="11" customFormat="1" x14ac:dyDescent="0.3">
      <c r="A18" s="29"/>
      <c r="B18" s="21" t="s">
        <v>104</v>
      </c>
      <c r="C18" s="26">
        <v>41210029</v>
      </c>
      <c r="D18" s="30">
        <v>500</v>
      </c>
      <c r="E18" s="31">
        <v>170</v>
      </c>
      <c r="F18" s="31">
        <v>510</v>
      </c>
      <c r="G18" s="31">
        <v>170</v>
      </c>
      <c r="H18" s="31">
        <v>340</v>
      </c>
      <c r="I18" s="11">
        <f t="shared" si="5"/>
        <v>510</v>
      </c>
      <c r="S18" s="13"/>
      <c r="T18" s="12">
        <f t="shared" si="0"/>
        <v>1020</v>
      </c>
      <c r="U18" s="31">
        <v>130</v>
      </c>
      <c r="V18" s="11">
        <f t="shared" si="6"/>
        <v>1150</v>
      </c>
      <c r="W18" s="13"/>
      <c r="BD18" s="31">
        <v>380</v>
      </c>
      <c r="BE18" s="31">
        <v>230</v>
      </c>
      <c r="BF18" s="11">
        <f t="shared" si="3"/>
        <v>610</v>
      </c>
      <c r="BH18" s="31">
        <v>380</v>
      </c>
      <c r="BI18" s="31">
        <v>230</v>
      </c>
      <c r="BJ18" s="11">
        <f t="shared" si="4"/>
        <v>610</v>
      </c>
    </row>
    <row r="19" spans="1:62" s="11" customFormat="1" x14ac:dyDescent="0.3">
      <c r="A19" s="29"/>
      <c r="B19" s="21" t="s">
        <v>105</v>
      </c>
      <c r="C19" s="26">
        <v>41219999</v>
      </c>
      <c r="D19" s="30">
        <v>10000</v>
      </c>
      <c r="E19" s="31">
        <v>0</v>
      </c>
      <c r="F19" s="31"/>
      <c r="G19" s="31">
        <v>0</v>
      </c>
      <c r="H19" s="31">
        <v>0</v>
      </c>
      <c r="I19" s="11">
        <f t="shared" si="5"/>
        <v>0</v>
      </c>
      <c r="S19" s="13"/>
      <c r="T19" s="12">
        <f t="shared" si="0"/>
        <v>0</v>
      </c>
      <c r="U19" s="31"/>
      <c r="V19" s="11">
        <f t="shared" si="6"/>
        <v>0</v>
      </c>
      <c r="W19" s="13"/>
      <c r="BD19" s="31">
        <v>99</v>
      </c>
      <c r="BE19" s="31">
        <v>4972</v>
      </c>
      <c r="BF19" s="11">
        <f t="shared" si="3"/>
        <v>5071</v>
      </c>
      <c r="BH19" s="31">
        <v>99</v>
      </c>
      <c r="BI19" s="31">
        <v>4972</v>
      </c>
      <c r="BJ19" s="11">
        <f t="shared" si="4"/>
        <v>5071</v>
      </c>
    </row>
    <row r="20" spans="1:62" s="11" customFormat="1" x14ac:dyDescent="0.3">
      <c r="A20" s="29"/>
      <c r="B20" s="21" t="s">
        <v>106</v>
      </c>
      <c r="C20" s="26">
        <v>41220002</v>
      </c>
      <c r="D20" s="30">
        <v>1000</v>
      </c>
      <c r="E20" s="31">
        <v>0</v>
      </c>
      <c r="F20" s="31"/>
      <c r="G20" s="31">
        <v>0</v>
      </c>
      <c r="H20" s="31">
        <v>0</v>
      </c>
      <c r="I20" s="11">
        <f t="shared" si="5"/>
        <v>0</v>
      </c>
      <c r="T20" s="12">
        <f t="shared" si="0"/>
        <v>0</v>
      </c>
      <c r="U20" s="31"/>
      <c r="V20" s="11">
        <f t="shared" si="6"/>
        <v>0</v>
      </c>
      <c r="W20" s="13"/>
      <c r="BD20" s="31"/>
      <c r="BE20" s="31"/>
      <c r="BF20" s="11">
        <f t="shared" si="3"/>
        <v>0</v>
      </c>
      <c r="BH20" s="31"/>
      <c r="BI20" s="31"/>
      <c r="BJ20" s="11">
        <f t="shared" si="4"/>
        <v>0</v>
      </c>
    </row>
    <row r="21" spans="1:62" s="11" customFormat="1" x14ac:dyDescent="0.3">
      <c r="A21" s="29"/>
      <c r="B21" s="21" t="s">
        <v>38</v>
      </c>
      <c r="C21" s="26">
        <v>41220010</v>
      </c>
      <c r="D21" s="30">
        <v>50000</v>
      </c>
      <c r="E21" s="31">
        <v>0</v>
      </c>
      <c r="F21" s="31">
        <v>4243.88</v>
      </c>
      <c r="G21" s="31">
        <v>0</v>
      </c>
      <c r="H21" s="31">
        <v>4243.88</v>
      </c>
      <c r="I21" s="11">
        <f t="shared" si="5"/>
        <v>4243.88</v>
      </c>
      <c r="T21" s="12">
        <f t="shared" si="0"/>
        <v>8487.76</v>
      </c>
      <c r="U21" s="31"/>
      <c r="V21" s="11">
        <f t="shared" si="6"/>
        <v>8487.76</v>
      </c>
      <c r="W21" s="13"/>
      <c r="BD21" s="31">
        <v>1314.46</v>
      </c>
      <c r="BE21" s="31"/>
      <c r="BF21" s="11">
        <f t="shared" si="3"/>
        <v>1314.46</v>
      </c>
      <c r="BH21" s="31">
        <v>1314.46</v>
      </c>
      <c r="BI21" s="31"/>
      <c r="BJ21" s="11">
        <f t="shared" si="4"/>
        <v>1314.46</v>
      </c>
    </row>
    <row r="22" spans="1:62" s="11" customFormat="1" x14ac:dyDescent="0.3">
      <c r="A22" s="29"/>
      <c r="B22" s="21" t="s">
        <v>107</v>
      </c>
      <c r="C22" s="26"/>
      <c r="D22" s="30">
        <v>6260</v>
      </c>
      <c r="E22" s="31">
        <v>0</v>
      </c>
      <c r="F22" s="31"/>
      <c r="G22" s="31">
        <v>0</v>
      </c>
      <c r="H22" s="31">
        <v>0</v>
      </c>
      <c r="T22" s="12"/>
      <c r="U22" s="31"/>
      <c r="W22" s="13"/>
      <c r="BD22" s="31"/>
      <c r="BE22" s="31"/>
      <c r="BH22" s="31"/>
      <c r="BI22" s="31"/>
    </row>
    <row r="23" spans="1:62" s="11" customFormat="1" x14ac:dyDescent="0.3">
      <c r="A23" s="29"/>
      <c r="B23" s="21" t="s">
        <v>108</v>
      </c>
      <c r="C23" s="26"/>
      <c r="D23" s="30"/>
      <c r="E23" s="31"/>
      <c r="F23" s="31"/>
      <c r="G23" s="31"/>
      <c r="H23" s="31"/>
      <c r="T23" s="12"/>
      <c r="U23" s="31"/>
      <c r="W23" s="13"/>
      <c r="BD23" s="31"/>
      <c r="BE23" s="31"/>
      <c r="BH23" s="31"/>
      <c r="BI23" s="31"/>
    </row>
    <row r="24" spans="1:62" s="11" customFormat="1" x14ac:dyDescent="0.3">
      <c r="A24" s="29"/>
      <c r="B24" s="21" t="s">
        <v>109</v>
      </c>
      <c r="C24" s="26"/>
      <c r="D24" s="30"/>
      <c r="E24" s="31">
        <v>100</v>
      </c>
      <c r="F24" s="31">
        <v>240</v>
      </c>
      <c r="G24" s="31">
        <v>100</v>
      </c>
      <c r="H24" s="31">
        <v>140</v>
      </c>
      <c r="I24" s="11">
        <f t="shared" si="5"/>
        <v>240</v>
      </c>
      <c r="T24" s="12"/>
      <c r="U24" s="31"/>
      <c r="W24" s="13"/>
      <c r="BD24" s="31"/>
      <c r="BE24" s="31"/>
      <c r="BH24" s="31"/>
      <c r="BI24" s="31"/>
    </row>
    <row r="25" spans="1:62" s="11" customFormat="1" x14ac:dyDescent="0.3">
      <c r="A25" s="29"/>
      <c r="B25" s="21" t="s">
        <v>110</v>
      </c>
      <c r="C25" s="26">
        <v>41239999</v>
      </c>
      <c r="D25" s="30">
        <v>500</v>
      </c>
      <c r="E25" s="31">
        <v>0</v>
      </c>
      <c r="F25" s="31">
        <v>0</v>
      </c>
      <c r="G25" s="31">
        <v>0</v>
      </c>
      <c r="H25" s="31">
        <v>0</v>
      </c>
      <c r="I25" s="11">
        <f t="shared" si="5"/>
        <v>0</v>
      </c>
      <c r="S25" s="13"/>
      <c r="T25" s="12">
        <f t="shared" si="0"/>
        <v>0</v>
      </c>
      <c r="U25" s="31"/>
      <c r="V25" s="11">
        <f t="shared" si="6"/>
        <v>0</v>
      </c>
      <c r="W25" s="13"/>
      <c r="BD25" s="31">
        <v>40</v>
      </c>
      <c r="BE25" s="31">
        <v>40</v>
      </c>
      <c r="BF25" s="11">
        <f t="shared" si="3"/>
        <v>80</v>
      </c>
      <c r="BH25" s="31">
        <v>40</v>
      </c>
      <c r="BI25" s="31">
        <v>40</v>
      </c>
      <c r="BJ25" s="11">
        <f t="shared" si="4"/>
        <v>80</v>
      </c>
    </row>
    <row r="26" spans="1:62" s="11" customFormat="1" x14ac:dyDescent="0.3">
      <c r="A26" s="29"/>
      <c r="B26" s="32" t="s">
        <v>90</v>
      </c>
      <c r="C26" s="36"/>
      <c r="D26" s="33">
        <f>SUM(D15:D25)</f>
        <v>70260</v>
      </c>
      <c r="E26" s="37">
        <f>SUM(E15:E25)</f>
        <v>1023.9</v>
      </c>
      <c r="F26" s="37">
        <f>SUM(F15:F25)</f>
        <v>7140.88</v>
      </c>
      <c r="G26" s="37">
        <f>SUM(G15:G25)</f>
        <v>1023.9</v>
      </c>
      <c r="H26" s="37">
        <f>SUM(H15:H25)</f>
        <v>6116.98</v>
      </c>
      <c r="T26" s="12">
        <f t="shared" si="0"/>
        <v>7140.8799999999992</v>
      </c>
      <c r="U26" s="37">
        <f>SUM(U15:U25)</f>
        <v>159.1</v>
      </c>
      <c r="W26" s="13">
        <f>SUM(V15:V25)</f>
        <v>13960.86</v>
      </c>
      <c r="BD26" s="37">
        <f>SUM(BD15:BD25)</f>
        <v>2066.2600000000002</v>
      </c>
      <c r="BE26" s="37">
        <f>SUM(BE15:BE25)</f>
        <v>5271.1</v>
      </c>
      <c r="BF26" s="11">
        <f t="shared" si="3"/>
        <v>7337.3600000000006</v>
      </c>
      <c r="BH26" s="37">
        <f>SUM(BH15:BH25)</f>
        <v>2066.2600000000002</v>
      </c>
      <c r="BI26" s="37">
        <f>SUM(BI15:BI25)</f>
        <v>5271.1</v>
      </c>
      <c r="BJ26" s="11">
        <f t="shared" si="4"/>
        <v>7337.3600000000006</v>
      </c>
    </row>
    <row r="27" spans="1:62" s="11" customFormat="1" x14ac:dyDescent="0.3">
      <c r="A27" s="25" t="s">
        <v>111</v>
      </c>
      <c r="B27" s="21"/>
      <c r="C27" s="26"/>
      <c r="D27" s="30"/>
      <c r="E27" s="28"/>
      <c r="F27" s="28"/>
      <c r="G27" s="28"/>
      <c r="H27" s="28"/>
      <c r="T27" s="12">
        <f t="shared" si="0"/>
        <v>0</v>
      </c>
      <c r="U27" s="28"/>
      <c r="V27" s="11">
        <f t="shared" si="6"/>
        <v>0</v>
      </c>
      <c r="W27" s="13"/>
      <c r="BD27" s="28"/>
      <c r="BE27" s="28"/>
      <c r="BF27" s="11">
        <f t="shared" si="3"/>
        <v>0</v>
      </c>
      <c r="BH27" s="28"/>
      <c r="BI27" s="28"/>
      <c r="BJ27" s="11">
        <f t="shared" si="4"/>
        <v>0</v>
      </c>
    </row>
    <row r="28" spans="1:62" s="11" customFormat="1" x14ac:dyDescent="0.3">
      <c r="A28" s="29"/>
      <c r="B28" s="21" t="s">
        <v>42</v>
      </c>
      <c r="C28" s="26">
        <v>41300003</v>
      </c>
      <c r="D28" s="30">
        <v>150000</v>
      </c>
      <c r="E28" s="31">
        <v>37154.82</v>
      </c>
      <c r="F28" s="31">
        <v>37154.82</v>
      </c>
      <c r="G28" s="31">
        <v>37154.82</v>
      </c>
      <c r="H28" s="31">
        <v>0</v>
      </c>
      <c r="I28" s="11">
        <f t="shared" ref="I28:I29" si="7">SUM(G28:H28)</f>
        <v>37154.82</v>
      </c>
      <c r="S28" s="13"/>
      <c r="T28" s="12">
        <f t="shared" si="0"/>
        <v>74309.64</v>
      </c>
      <c r="U28" s="31"/>
      <c r="V28" s="11">
        <f t="shared" si="6"/>
        <v>74309.64</v>
      </c>
      <c r="W28" s="13"/>
      <c r="BD28" s="31">
        <v>29826.58</v>
      </c>
      <c r="BE28" s="31"/>
      <c r="BF28" s="11">
        <f t="shared" si="3"/>
        <v>29826.58</v>
      </c>
      <c r="BH28" s="31">
        <v>29826.58</v>
      </c>
      <c r="BI28" s="31"/>
      <c r="BJ28" s="11">
        <f t="shared" si="4"/>
        <v>29826.58</v>
      </c>
    </row>
    <row r="29" spans="1:62" s="11" customFormat="1" x14ac:dyDescent="0.3">
      <c r="A29" s="29"/>
      <c r="B29" s="21" t="s">
        <v>112</v>
      </c>
      <c r="C29" s="26">
        <v>41300004</v>
      </c>
      <c r="D29" s="30">
        <v>500</v>
      </c>
      <c r="E29" s="31">
        <v>0</v>
      </c>
      <c r="F29" s="31">
        <v>0</v>
      </c>
      <c r="G29" s="31">
        <v>0</v>
      </c>
      <c r="H29" s="31">
        <v>0</v>
      </c>
      <c r="I29" s="11">
        <f t="shared" si="7"/>
        <v>0</v>
      </c>
      <c r="R29" s="13"/>
      <c r="T29" s="12">
        <f t="shared" si="0"/>
        <v>0</v>
      </c>
      <c r="U29" s="31"/>
      <c r="V29" s="11">
        <f t="shared" si="6"/>
        <v>0</v>
      </c>
      <c r="W29" s="13"/>
      <c r="BD29" s="31"/>
      <c r="BE29" s="31"/>
      <c r="BF29" s="11">
        <f t="shared" si="3"/>
        <v>0</v>
      </c>
      <c r="BH29" s="31"/>
      <c r="BI29" s="31"/>
      <c r="BJ29" s="11">
        <f t="shared" si="4"/>
        <v>0</v>
      </c>
    </row>
    <row r="30" spans="1:62" s="11" customFormat="1" x14ac:dyDescent="0.3">
      <c r="A30" s="29"/>
      <c r="B30" s="32" t="s">
        <v>90</v>
      </c>
      <c r="C30" s="26"/>
      <c r="D30" s="33">
        <f>SUM(D28:D29)</f>
        <v>150500</v>
      </c>
      <c r="E30" s="37">
        <f>SUM(E28:E29)</f>
        <v>37154.82</v>
      </c>
      <c r="F30" s="37">
        <f>SUM(F28:F29)</f>
        <v>37154.82</v>
      </c>
      <c r="G30" s="37">
        <f>SUM(G28:G29)</f>
        <v>37154.82</v>
      </c>
      <c r="H30" s="37">
        <f>SUM(H28:H29)</f>
        <v>0</v>
      </c>
      <c r="T30" s="12">
        <f t="shared" si="0"/>
        <v>37154.82</v>
      </c>
      <c r="U30" s="37">
        <f>SUM(U28:U29)</f>
        <v>0</v>
      </c>
      <c r="V30" s="11">
        <f>SUM(V28:V29)</f>
        <v>74309.64</v>
      </c>
      <c r="W30" s="13">
        <f>SUM(V27:V29)</f>
        <v>74309.64</v>
      </c>
      <c r="BD30" s="37">
        <f>SUM(BD28:BD29)</f>
        <v>29826.58</v>
      </c>
      <c r="BE30" s="37">
        <f>SUM(BE28:BE29)</f>
        <v>0</v>
      </c>
      <c r="BF30" s="11">
        <f t="shared" si="3"/>
        <v>29826.58</v>
      </c>
      <c r="BH30" s="37">
        <f>SUM(BH28:BH29)</f>
        <v>29826.58</v>
      </c>
      <c r="BI30" s="37">
        <f>SUM(BI28:BI29)</f>
        <v>0</v>
      </c>
      <c r="BJ30" s="11">
        <f t="shared" si="4"/>
        <v>29826.58</v>
      </c>
    </row>
    <row r="31" spans="1:62" s="11" customFormat="1" x14ac:dyDescent="0.3">
      <c r="A31" s="25" t="s">
        <v>113</v>
      </c>
      <c r="B31" s="21"/>
      <c r="C31" s="26"/>
      <c r="D31" s="30"/>
      <c r="E31" s="35"/>
      <c r="F31" s="35"/>
      <c r="G31" s="35"/>
      <c r="H31" s="35"/>
      <c r="T31" s="12">
        <f t="shared" si="0"/>
        <v>0</v>
      </c>
      <c r="U31" s="35"/>
      <c r="V31" s="11">
        <f t="shared" si="6"/>
        <v>0</v>
      </c>
      <c r="W31" s="13"/>
      <c r="BD31" s="35"/>
      <c r="BE31" s="35"/>
      <c r="BF31" s="11">
        <f t="shared" si="3"/>
        <v>0</v>
      </c>
      <c r="BH31" s="35"/>
      <c r="BI31" s="35"/>
      <c r="BJ31" s="11">
        <f t="shared" si="4"/>
        <v>0</v>
      </c>
    </row>
    <row r="32" spans="1:62" s="11" customFormat="1" x14ac:dyDescent="0.3">
      <c r="A32" s="25"/>
      <c r="B32" s="21"/>
      <c r="C32" s="26"/>
      <c r="D32" s="30">
        <v>0</v>
      </c>
      <c r="E32" s="28">
        <v>0</v>
      </c>
      <c r="F32" s="28">
        <v>0</v>
      </c>
      <c r="G32" s="28">
        <v>0</v>
      </c>
      <c r="H32" s="28">
        <v>0</v>
      </c>
      <c r="T32" s="12">
        <f t="shared" si="0"/>
        <v>0</v>
      </c>
      <c r="U32" s="28"/>
      <c r="V32" s="11">
        <f t="shared" si="6"/>
        <v>0</v>
      </c>
      <c r="W32" s="13"/>
      <c r="BD32" s="28">
        <v>0</v>
      </c>
      <c r="BE32" s="28"/>
      <c r="BF32" s="11">
        <f t="shared" si="3"/>
        <v>0</v>
      </c>
      <c r="BH32" s="28">
        <v>0</v>
      </c>
      <c r="BI32" s="28"/>
      <c r="BJ32" s="11">
        <f t="shared" si="4"/>
        <v>0</v>
      </c>
    </row>
    <row r="33" spans="1:62" s="11" customFormat="1" x14ac:dyDescent="0.3">
      <c r="A33" s="25"/>
      <c r="B33" s="32" t="s">
        <v>90</v>
      </c>
      <c r="C33" s="26"/>
      <c r="D33" s="38">
        <f>SUM(D32)</f>
        <v>0</v>
      </c>
      <c r="E33" s="38">
        <f>SUM(E32)</f>
        <v>0</v>
      </c>
      <c r="F33" s="38">
        <f>SUM(F32)</f>
        <v>0</v>
      </c>
      <c r="G33" s="38">
        <f>SUM(G32)</f>
        <v>0</v>
      </c>
      <c r="H33" s="38">
        <f>SUM(H32)</f>
        <v>0</v>
      </c>
      <c r="T33" s="12">
        <f t="shared" si="0"/>
        <v>0</v>
      </c>
      <c r="U33" s="38">
        <f>SUM(U32)</f>
        <v>0</v>
      </c>
      <c r="V33" s="11">
        <f t="shared" si="6"/>
        <v>0</v>
      </c>
      <c r="W33" s="13">
        <f>SUM(V31)</f>
        <v>0</v>
      </c>
      <c r="BD33" s="38">
        <f>SUM(BD32)</f>
        <v>0</v>
      </c>
      <c r="BE33" s="38">
        <f>SUM(BE32)</f>
        <v>0</v>
      </c>
      <c r="BF33" s="11">
        <f t="shared" si="3"/>
        <v>0</v>
      </c>
      <c r="BH33" s="38">
        <f>SUM(BH32)</f>
        <v>0</v>
      </c>
      <c r="BI33" s="38">
        <f>SUM(BI32)</f>
        <v>0</v>
      </c>
      <c r="BJ33" s="11">
        <f t="shared" si="4"/>
        <v>0</v>
      </c>
    </row>
    <row r="34" spans="1:62" s="11" customFormat="1" x14ac:dyDescent="0.3">
      <c r="A34" s="25" t="s">
        <v>114</v>
      </c>
      <c r="B34" s="21"/>
      <c r="C34" s="26"/>
      <c r="D34" s="30"/>
      <c r="E34" s="35"/>
      <c r="F34" s="35"/>
      <c r="G34" s="35"/>
      <c r="H34" s="35"/>
      <c r="T34" s="12">
        <f t="shared" si="0"/>
        <v>0</v>
      </c>
      <c r="U34" s="35"/>
      <c r="V34" s="11">
        <f t="shared" si="6"/>
        <v>0</v>
      </c>
      <c r="W34" s="13"/>
      <c r="BD34" s="35"/>
      <c r="BE34" s="35"/>
      <c r="BF34" s="11">
        <f t="shared" si="3"/>
        <v>0</v>
      </c>
      <c r="BH34" s="35"/>
      <c r="BI34" s="35"/>
      <c r="BJ34" s="11">
        <f t="shared" si="4"/>
        <v>0</v>
      </c>
    </row>
    <row r="35" spans="1:62" s="11" customFormat="1" x14ac:dyDescent="0.3">
      <c r="A35" s="29"/>
      <c r="B35" s="21" t="s">
        <v>44</v>
      </c>
      <c r="C35" s="26">
        <v>41500004</v>
      </c>
      <c r="D35" s="30">
        <v>2000</v>
      </c>
      <c r="E35" s="31">
        <v>23000</v>
      </c>
      <c r="F35" s="31">
        <v>26300</v>
      </c>
      <c r="G35" s="31">
        <v>23000</v>
      </c>
      <c r="H35" s="31">
        <v>3300</v>
      </c>
      <c r="I35" s="11">
        <f t="shared" ref="I35:I36" si="8">SUM(G35:H35)</f>
        <v>26300</v>
      </c>
      <c r="S35" s="13"/>
      <c r="T35" s="12">
        <f t="shared" si="0"/>
        <v>52600</v>
      </c>
      <c r="U35" s="31"/>
      <c r="V35" s="11">
        <f t="shared" si="6"/>
        <v>52600</v>
      </c>
      <c r="W35" s="13"/>
      <c r="BD35" s="31"/>
      <c r="BE35" s="31"/>
      <c r="BF35" s="11">
        <f t="shared" si="3"/>
        <v>0</v>
      </c>
      <c r="BH35" s="31"/>
      <c r="BI35" s="31"/>
      <c r="BJ35" s="11">
        <f t="shared" si="4"/>
        <v>0</v>
      </c>
    </row>
    <row r="36" spans="1:62" s="11" customFormat="1" x14ac:dyDescent="0.3">
      <c r="A36" s="29"/>
      <c r="B36" s="21" t="s">
        <v>46</v>
      </c>
      <c r="C36" s="26">
        <v>41599999</v>
      </c>
      <c r="D36" s="30">
        <v>1500</v>
      </c>
      <c r="E36" s="31">
        <v>10</v>
      </c>
      <c r="F36" s="31">
        <v>1710</v>
      </c>
      <c r="G36" s="31">
        <v>10</v>
      </c>
      <c r="H36" s="31">
        <v>1700</v>
      </c>
      <c r="I36" s="11">
        <f t="shared" si="8"/>
        <v>1710</v>
      </c>
      <c r="T36" s="12">
        <f t="shared" si="0"/>
        <v>3420</v>
      </c>
      <c r="U36" s="31">
        <v>100</v>
      </c>
      <c r="V36" s="11">
        <f t="shared" si="6"/>
        <v>3520</v>
      </c>
      <c r="W36" s="13"/>
      <c r="BD36" s="31"/>
      <c r="BE36" s="31">
        <v>200</v>
      </c>
      <c r="BF36" s="11">
        <f t="shared" si="3"/>
        <v>200</v>
      </c>
      <c r="BH36" s="31"/>
      <c r="BI36" s="31">
        <v>200</v>
      </c>
      <c r="BJ36" s="11">
        <f t="shared" si="4"/>
        <v>200</v>
      </c>
    </row>
    <row r="37" spans="1:62" s="11" customFormat="1" x14ac:dyDescent="0.3">
      <c r="A37" s="29"/>
      <c r="B37" s="32" t="s">
        <v>90</v>
      </c>
      <c r="C37" s="39"/>
      <c r="D37" s="33">
        <f>SUM(D35:D36)</f>
        <v>3500</v>
      </c>
      <c r="E37" s="33">
        <f>SUM(E35:E36)</f>
        <v>23010</v>
      </c>
      <c r="F37" s="33">
        <f>SUM(F35:F36)</f>
        <v>28010</v>
      </c>
      <c r="G37" s="33">
        <f>SUM(G35:G36)</f>
        <v>23010</v>
      </c>
      <c r="H37" s="33">
        <f>SUM(H35:H36)</f>
        <v>5000</v>
      </c>
      <c r="T37" s="12">
        <f t="shared" si="0"/>
        <v>28010</v>
      </c>
      <c r="U37" s="33">
        <f>SUM(U35:U36)</f>
        <v>100</v>
      </c>
      <c r="W37" s="13">
        <f>SUM(V35)</f>
        <v>52600</v>
      </c>
      <c r="BD37" s="33">
        <f>SUM(BD35:BD36)</f>
        <v>0</v>
      </c>
      <c r="BE37" s="33">
        <f>SUM(BE35:BE36)</f>
        <v>200</v>
      </c>
      <c r="BF37" s="11">
        <f t="shared" si="3"/>
        <v>200</v>
      </c>
      <c r="BH37" s="33">
        <f>SUM(BH35:BH36)</f>
        <v>0</v>
      </c>
      <c r="BI37" s="33">
        <f>SUM(BI35:BI36)</f>
        <v>200</v>
      </c>
      <c r="BJ37" s="11">
        <f t="shared" si="4"/>
        <v>200</v>
      </c>
    </row>
    <row r="38" spans="1:62" s="11" customFormat="1" x14ac:dyDescent="0.3">
      <c r="A38" s="25" t="s">
        <v>115</v>
      </c>
      <c r="B38" s="21"/>
      <c r="C38" s="24"/>
      <c r="D38" s="40">
        <v>0</v>
      </c>
      <c r="E38" s="35">
        <v>0</v>
      </c>
      <c r="F38" s="35">
        <v>0</v>
      </c>
      <c r="G38" s="35">
        <v>0</v>
      </c>
      <c r="H38" s="35">
        <v>0</v>
      </c>
      <c r="T38" s="12">
        <f t="shared" si="0"/>
        <v>0</v>
      </c>
      <c r="U38" s="35">
        <v>0</v>
      </c>
      <c r="V38" s="11">
        <f t="shared" si="6"/>
        <v>0</v>
      </c>
      <c r="W38" s="13"/>
      <c r="BD38" s="35">
        <v>0</v>
      </c>
      <c r="BE38" s="35">
        <v>0</v>
      </c>
      <c r="BF38" s="11">
        <f t="shared" si="3"/>
        <v>0</v>
      </c>
      <c r="BH38" s="35">
        <v>0</v>
      </c>
      <c r="BI38" s="35">
        <v>0</v>
      </c>
      <c r="BJ38" s="11">
        <f t="shared" si="4"/>
        <v>0</v>
      </c>
    </row>
    <row r="39" spans="1:62" s="11" customFormat="1" x14ac:dyDescent="0.3">
      <c r="A39" s="25"/>
      <c r="B39" s="32" t="s">
        <v>90</v>
      </c>
      <c r="C39" s="39"/>
      <c r="D39" s="33">
        <f>SUM(D38)</f>
        <v>0</v>
      </c>
      <c r="E39" s="33">
        <f>SUM(E38)</f>
        <v>0</v>
      </c>
      <c r="F39" s="33">
        <f>SUM(F38)</f>
        <v>0</v>
      </c>
      <c r="G39" s="33">
        <f>SUM(G38)</f>
        <v>0</v>
      </c>
      <c r="H39" s="33">
        <f>SUM(H38)</f>
        <v>0</v>
      </c>
      <c r="T39" s="12">
        <f t="shared" si="0"/>
        <v>0</v>
      </c>
      <c r="U39" s="33">
        <f>SUM(U38)</f>
        <v>0</v>
      </c>
      <c r="V39" s="11">
        <f t="shared" si="6"/>
        <v>0</v>
      </c>
      <c r="W39" s="13"/>
      <c r="BD39" s="33">
        <f>SUM(BD38)</f>
        <v>0</v>
      </c>
      <c r="BE39" s="33">
        <f>SUM(BE38)</f>
        <v>0</v>
      </c>
      <c r="BF39" s="11">
        <f t="shared" si="3"/>
        <v>0</v>
      </c>
      <c r="BH39" s="33">
        <f>SUM(BH38)</f>
        <v>0</v>
      </c>
      <c r="BI39" s="33">
        <f>SUM(BI38)</f>
        <v>0</v>
      </c>
      <c r="BJ39" s="11">
        <f t="shared" si="4"/>
        <v>0</v>
      </c>
    </row>
    <row r="40" spans="1:62" s="11" customFormat="1" x14ac:dyDescent="0.3">
      <c r="A40" s="25" t="s">
        <v>116</v>
      </c>
      <c r="B40" s="21"/>
      <c r="C40" s="24"/>
      <c r="D40" s="40"/>
      <c r="E40" s="35"/>
      <c r="F40" s="35"/>
      <c r="G40" s="35"/>
      <c r="H40" s="35"/>
      <c r="T40" s="12">
        <f t="shared" si="0"/>
        <v>0</v>
      </c>
      <c r="U40" s="35"/>
      <c r="V40" s="11">
        <f t="shared" si="6"/>
        <v>0</v>
      </c>
      <c r="W40" s="13"/>
      <c r="BD40" s="35"/>
      <c r="BE40" s="35"/>
      <c r="BF40" s="11">
        <f t="shared" si="3"/>
        <v>0</v>
      </c>
      <c r="BH40" s="35"/>
      <c r="BI40" s="35"/>
      <c r="BJ40" s="11">
        <f t="shared" si="4"/>
        <v>0</v>
      </c>
    </row>
    <row r="41" spans="1:62" s="11" customFormat="1" x14ac:dyDescent="0.3">
      <c r="A41" s="25" t="s">
        <v>117</v>
      </c>
      <c r="B41" s="21"/>
      <c r="C41" s="26"/>
      <c r="D41" s="27"/>
      <c r="E41" s="28"/>
      <c r="F41" s="28"/>
      <c r="G41" s="28"/>
      <c r="H41" s="28"/>
      <c r="T41" s="12">
        <f t="shared" si="0"/>
        <v>0</v>
      </c>
      <c r="U41" s="28"/>
      <c r="V41" s="11">
        <f t="shared" si="6"/>
        <v>0</v>
      </c>
      <c r="W41" s="13"/>
      <c r="BD41" s="28"/>
      <c r="BE41" s="28"/>
      <c r="BF41" s="11">
        <f t="shared" si="3"/>
        <v>0</v>
      </c>
      <c r="BH41" s="28"/>
      <c r="BI41" s="28"/>
      <c r="BJ41" s="11">
        <f t="shared" si="4"/>
        <v>0</v>
      </c>
    </row>
    <row r="42" spans="1:62" s="11" customFormat="1" x14ac:dyDescent="0.3">
      <c r="A42" s="29"/>
      <c r="B42" s="21" t="s">
        <v>118</v>
      </c>
      <c r="C42" s="26">
        <v>42100001</v>
      </c>
      <c r="D42" s="30">
        <v>450000</v>
      </c>
      <c r="E42" s="31">
        <v>27883.31</v>
      </c>
      <c r="F42" s="31">
        <v>145134.34</v>
      </c>
      <c r="G42" s="31">
        <v>27883.31</v>
      </c>
      <c r="H42" s="31">
        <v>117251.03</v>
      </c>
      <c r="I42" s="11">
        <f t="shared" ref="I42:I52" si="9">SUM(G42:H42)</f>
        <v>145134.34</v>
      </c>
      <c r="S42" s="13"/>
      <c r="T42" s="12">
        <f t="shared" si="0"/>
        <v>290268.68</v>
      </c>
      <c r="U42" s="31">
        <v>49887.63</v>
      </c>
      <c r="V42" s="11">
        <f t="shared" si="6"/>
        <v>340156.31</v>
      </c>
      <c r="W42" s="13"/>
      <c r="BD42" s="31">
        <v>31315.69</v>
      </c>
      <c r="BE42" s="31">
        <v>122353.02</v>
      </c>
      <c r="BF42" s="11">
        <f t="shared" si="3"/>
        <v>153668.71</v>
      </c>
      <c r="BH42" s="31">
        <v>31315.69</v>
      </c>
      <c r="BI42" s="31">
        <v>122353.02</v>
      </c>
      <c r="BJ42" s="11">
        <f t="shared" si="4"/>
        <v>153668.71</v>
      </c>
    </row>
    <row r="43" spans="1:62" s="11" customFormat="1" x14ac:dyDescent="0.3">
      <c r="A43" s="18"/>
      <c r="B43" s="41" t="s">
        <v>119</v>
      </c>
      <c r="C43" s="39">
        <v>42100002</v>
      </c>
      <c r="D43" s="42">
        <v>8520000</v>
      </c>
      <c r="E43" s="43">
        <v>600173.15</v>
      </c>
      <c r="F43" s="43">
        <v>3135117.44</v>
      </c>
      <c r="G43" s="43">
        <v>600173.15</v>
      </c>
      <c r="H43" s="43">
        <v>2534944.29</v>
      </c>
      <c r="I43" s="11">
        <f t="shared" si="9"/>
        <v>3135117.44</v>
      </c>
      <c r="S43" s="13"/>
      <c r="T43" s="12">
        <f t="shared" si="0"/>
        <v>6270234.8799999999</v>
      </c>
      <c r="U43" s="31">
        <v>1341392.78</v>
      </c>
      <c r="V43" s="11">
        <f t="shared" si="6"/>
        <v>7611627.6600000001</v>
      </c>
      <c r="W43" s="13"/>
      <c r="BD43" s="31">
        <v>777376.62</v>
      </c>
      <c r="BE43" s="31">
        <v>2102205.69</v>
      </c>
      <c r="BF43" s="11">
        <f t="shared" si="3"/>
        <v>2879582.31</v>
      </c>
      <c r="BH43" s="31">
        <v>777376.62</v>
      </c>
      <c r="BI43" s="31">
        <v>2102205.69</v>
      </c>
      <c r="BJ43" s="11">
        <f t="shared" si="4"/>
        <v>2879582.31</v>
      </c>
    </row>
    <row r="44" spans="1:62" s="11" customFormat="1" x14ac:dyDescent="0.3">
      <c r="A44" s="29"/>
      <c r="B44" s="21" t="s">
        <v>52</v>
      </c>
      <c r="C44" s="26">
        <v>42100004</v>
      </c>
      <c r="D44" s="30">
        <v>2700000</v>
      </c>
      <c r="E44" s="31">
        <v>214630.55</v>
      </c>
      <c r="F44" s="31">
        <v>820829.58</v>
      </c>
      <c r="G44" s="31">
        <v>214630.55</v>
      </c>
      <c r="H44" s="31">
        <v>606199.03</v>
      </c>
      <c r="I44" s="11">
        <f t="shared" si="9"/>
        <v>820829.58000000007</v>
      </c>
      <c r="P44" s="13"/>
      <c r="T44" s="12">
        <f t="shared" si="0"/>
        <v>1641659.1600000001</v>
      </c>
      <c r="U44" s="31">
        <v>369376.24</v>
      </c>
      <c r="V44" s="11">
        <f t="shared" si="6"/>
        <v>2011035.4000000001</v>
      </c>
      <c r="W44" s="13"/>
      <c r="BD44" s="31">
        <v>188340.5</v>
      </c>
      <c r="BE44" s="31">
        <v>638553</v>
      </c>
      <c r="BF44" s="11">
        <f t="shared" si="3"/>
        <v>826893.5</v>
      </c>
      <c r="BH44" s="31">
        <v>188340.5</v>
      </c>
      <c r="BI44" s="31">
        <v>638553</v>
      </c>
      <c r="BJ44" s="11">
        <f t="shared" si="4"/>
        <v>826893.5</v>
      </c>
    </row>
    <row r="45" spans="1:62" s="11" customFormat="1" x14ac:dyDescent="0.3">
      <c r="A45" s="29"/>
      <c r="B45" s="21" t="s">
        <v>54</v>
      </c>
      <c r="C45" s="26">
        <v>42100005</v>
      </c>
      <c r="D45" s="30">
        <v>100000</v>
      </c>
      <c r="E45" s="31">
        <v>23902.12</v>
      </c>
      <c r="F45" s="31">
        <v>23902.12</v>
      </c>
      <c r="G45" s="31">
        <v>23902.12</v>
      </c>
      <c r="H45" s="31">
        <v>0</v>
      </c>
      <c r="I45" s="11">
        <f t="shared" si="9"/>
        <v>23902.12</v>
      </c>
      <c r="R45" s="13"/>
      <c r="T45" s="12">
        <f t="shared" si="0"/>
        <v>47804.24</v>
      </c>
      <c r="U45" s="31"/>
      <c r="V45" s="11">
        <f t="shared" si="6"/>
        <v>47804.24</v>
      </c>
      <c r="W45" s="13"/>
      <c r="BD45" s="31"/>
      <c r="BE45" s="31">
        <v>22943.64</v>
      </c>
      <c r="BF45" s="11">
        <f t="shared" si="3"/>
        <v>22943.64</v>
      </c>
      <c r="BH45" s="31"/>
      <c r="BI45" s="31">
        <v>22943.64</v>
      </c>
      <c r="BJ45" s="11">
        <f t="shared" si="4"/>
        <v>22943.64</v>
      </c>
    </row>
    <row r="46" spans="1:62" s="11" customFormat="1" x14ac:dyDescent="0.3">
      <c r="A46" s="29"/>
      <c r="B46" s="21" t="s">
        <v>56</v>
      </c>
      <c r="C46" s="26">
        <v>42100006</v>
      </c>
      <c r="D46" s="30">
        <v>5000000</v>
      </c>
      <c r="E46" s="31">
        <v>460990.07</v>
      </c>
      <c r="F46" s="31">
        <v>1848399.23</v>
      </c>
      <c r="G46" s="31">
        <v>460990.07</v>
      </c>
      <c r="H46" s="31">
        <v>1387409.16</v>
      </c>
      <c r="I46" s="11">
        <f t="shared" si="9"/>
        <v>1848399.23</v>
      </c>
      <c r="P46" s="13"/>
      <c r="T46" s="12">
        <f t="shared" si="0"/>
        <v>3696798.46</v>
      </c>
      <c r="U46" s="31"/>
      <c r="V46" s="11">
        <f t="shared" si="6"/>
        <v>3696798.46</v>
      </c>
      <c r="W46" s="13"/>
      <c r="BD46" s="31"/>
      <c r="BE46" s="31"/>
      <c r="BF46" s="11">
        <f t="shared" si="3"/>
        <v>0</v>
      </c>
      <c r="BH46" s="31"/>
      <c r="BI46" s="31"/>
      <c r="BJ46" s="11">
        <f t="shared" si="4"/>
        <v>0</v>
      </c>
    </row>
    <row r="47" spans="1:62" s="11" customFormat="1" x14ac:dyDescent="0.3">
      <c r="A47" s="29"/>
      <c r="B47" s="21" t="s">
        <v>58</v>
      </c>
      <c r="C47" s="26">
        <v>42100011</v>
      </c>
      <c r="D47" s="30">
        <v>500</v>
      </c>
      <c r="E47" s="31">
        <v>21</v>
      </c>
      <c r="F47" s="31">
        <v>42</v>
      </c>
      <c r="G47" s="31">
        <v>21</v>
      </c>
      <c r="H47" s="31">
        <v>21</v>
      </c>
      <c r="I47" s="11">
        <f t="shared" si="9"/>
        <v>42</v>
      </c>
      <c r="T47" s="12">
        <f t="shared" si="0"/>
        <v>84</v>
      </c>
      <c r="U47" s="31">
        <v>6</v>
      </c>
      <c r="V47" s="11">
        <f t="shared" si="6"/>
        <v>90</v>
      </c>
      <c r="W47" s="13"/>
      <c r="BD47" s="31"/>
      <c r="BE47" s="31">
        <v>18</v>
      </c>
      <c r="BF47" s="11">
        <f t="shared" si="3"/>
        <v>18</v>
      </c>
      <c r="BH47" s="31"/>
      <c r="BI47" s="31">
        <v>18</v>
      </c>
      <c r="BJ47" s="11">
        <f t="shared" si="4"/>
        <v>18</v>
      </c>
    </row>
    <row r="48" spans="1:62" s="11" customFormat="1" x14ac:dyDescent="0.3">
      <c r="A48" s="29"/>
      <c r="B48" s="21" t="s">
        <v>60</v>
      </c>
      <c r="C48" s="26">
        <v>42100012</v>
      </c>
      <c r="D48" s="30">
        <v>3300000</v>
      </c>
      <c r="E48" s="31">
        <v>455463.58</v>
      </c>
      <c r="F48" s="31">
        <v>709414.55</v>
      </c>
      <c r="G48" s="31">
        <v>455463.58</v>
      </c>
      <c r="H48" s="31">
        <v>253950.97</v>
      </c>
      <c r="I48" s="11">
        <f t="shared" si="9"/>
        <v>709414.55</v>
      </c>
      <c r="T48" s="12">
        <f t="shared" si="0"/>
        <v>1418829.1</v>
      </c>
      <c r="U48" s="31">
        <v>1218770.08</v>
      </c>
      <c r="V48" s="11">
        <f t="shared" si="6"/>
        <v>2637599.1800000002</v>
      </c>
      <c r="W48" s="13"/>
      <c r="BD48" s="31">
        <v>640502.64</v>
      </c>
      <c r="BE48" s="31">
        <v>1250009.06</v>
      </c>
      <c r="BF48" s="11">
        <f t="shared" si="3"/>
        <v>1890511.7000000002</v>
      </c>
      <c r="BH48" s="31">
        <v>640502.64</v>
      </c>
      <c r="BI48" s="31">
        <v>1250009.06</v>
      </c>
      <c r="BJ48" s="11">
        <f t="shared" si="4"/>
        <v>1890511.7000000002</v>
      </c>
    </row>
    <row r="49" spans="1:62" s="11" customFormat="1" x14ac:dyDescent="0.3">
      <c r="A49" s="29"/>
      <c r="B49" s="21" t="s">
        <v>120</v>
      </c>
      <c r="C49" s="26">
        <v>42100013</v>
      </c>
      <c r="D49" s="30">
        <v>650000</v>
      </c>
      <c r="E49" s="31">
        <v>0</v>
      </c>
      <c r="F49" s="31">
        <v>189107.35</v>
      </c>
      <c r="G49" s="31">
        <v>0</v>
      </c>
      <c r="H49" s="31">
        <v>189107.35</v>
      </c>
      <c r="I49" s="11">
        <f t="shared" si="9"/>
        <v>189107.35</v>
      </c>
      <c r="T49" s="12">
        <f t="shared" si="0"/>
        <v>378214.7</v>
      </c>
      <c r="U49" s="31">
        <v>8957.1299999999992</v>
      </c>
      <c r="V49" s="11">
        <f t="shared" si="6"/>
        <v>387171.83</v>
      </c>
      <c r="W49" s="13"/>
      <c r="BD49" s="31">
        <v>0</v>
      </c>
      <c r="BE49" s="31">
        <v>8957.1299999999992</v>
      </c>
      <c r="BF49" s="11">
        <f t="shared" si="3"/>
        <v>8957.1299999999992</v>
      </c>
      <c r="BH49" s="31">
        <v>0</v>
      </c>
      <c r="BI49" s="31">
        <v>8957.1299999999992</v>
      </c>
      <c r="BJ49" s="11">
        <f t="shared" si="4"/>
        <v>8957.1299999999992</v>
      </c>
    </row>
    <row r="50" spans="1:62" s="11" customFormat="1" x14ac:dyDescent="0.3">
      <c r="A50" s="29"/>
      <c r="B50" s="21" t="s">
        <v>64</v>
      </c>
      <c r="C50" s="26">
        <v>42100014</v>
      </c>
      <c r="D50" s="30">
        <v>3000</v>
      </c>
      <c r="E50" s="31">
        <v>936.5</v>
      </c>
      <c r="F50" s="31">
        <v>936.5</v>
      </c>
      <c r="G50" s="31">
        <v>936.5</v>
      </c>
      <c r="H50" s="31">
        <v>0</v>
      </c>
      <c r="I50" s="11">
        <f t="shared" si="9"/>
        <v>936.5</v>
      </c>
      <c r="T50" s="12">
        <f t="shared" si="0"/>
        <v>1873</v>
      </c>
      <c r="U50" s="31"/>
      <c r="V50" s="11">
        <f t="shared" si="6"/>
        <v>1873</v>
      </c>
      <c r="W50" s="13"/>
      <c r="BD50" s="31">
        <v>768.64</v>
      </c>
      <c r="BE50" s="31"/>
      <c r="BF50" s="11">
        <f t="shared" si="3"/>
        <v>768.64</v>
      </c>
      <c r="BH50" s="31">
        <v>768.64</v>
      </c>
      <c r="BI50" s="31"/>
      <c r="BJ50" s="11">
        <f t="shared" si="4"/>
        <v>768.64</v>
      </c>
    </row>
    <row r="51" spans="1:62" s="11" customFormat="1" x14ac:dyDescent="0.3">
      <c r="A51" s="29"/>
      <c r="B51" s="21" t="s">
        <v>121</v>
      </c>
      <c r="C51" s="26">
        <v>42100015</v>
      </c>
      <c r="D51" s="30">
        <v>700000</v>
      </c>
      <c r="E51" s="44">
        <v>74469</v>
      </c>
      <c r="F51" s="44">
        <v>187387</v>
      </c>
      <c r="G51" s="44">
        <v>74469</v>
      </c>
      <c r="H51" s="44">
        <v>112918</v>
      </c>
      <c r="I51" s="11">
        <f t="shared" si="9"/>
        <v>187387</v>
      </c>
      <c r="R51" s="13"/>
      <c r="T51" s="12">
        <f t="shared" si="0"/>
        <v>374774</v>
      </c>
      <c r="U51" s="44">
        <v>105595</v>
      </c>
      <c r="V51" s="11">
        <f t="shared" si="6"/>
        <v>480369</v>
      </c>
      <c r="W51" s="13"/>
      <c r="BD51" s="44">
        <v>60383</v>
      </c>
      <c r="BE51" s="44">
        <v>144408</v>
      </c>
      <c r="BF51" s="11">
        <f t="shared" si="3"/>
        <v>204791</v>
      </c>
      <c r="BH51" s="44">
        <v>60383</v>
      </c>
      <c r="BI51" s="44">
        <v>144408</v>
      </c>
      <c r="BJ51" s="11">
        <f t="shared" si="4"/>
        <v>204791</v>
      </c>
    </row>
    <row r="52" spans="1:62" s="11" customFormat="1" x14ac:dyDescent="0.3">
      <c r="A52" s="29"/>
      <c r="B52" s="21" t="s">
        <v>122</v>
      </c>
      <c r="C52" s="26"/>
      <c r="D52" s="30">
        <v>500</v>
      </c>
      <c r="E52" s="44">
        <v>0</v>
      </c>
      <c r="F52" s="44">
        <v>0</v>
      </c>
      <c r="G52" s="44">
        <v>0</v>
      </c>
      <c r="H52" s="44">
        <v>0</v>
      </c>
      <c r="I52" s="11">
        <f t="shared" si="9"/>
        <v>0</v>
      </c>
      <c r="T52" s="12">
        <f t="shared" si="0"/>
        <v>0</v>
      </c>
      <c r="U52" s="44"/>
      <c r="V52" s="11">
        <f t="shared" si="6"/>
        <v>0</v>
      </c>
      <c r="W52" s="13"/>
      <c r="BD52" s="44"/>
      <c r="BE52" s="44"/>
      <c r="BF52" s="11">
        <f t="shared" si="3"/>
        <v>0</v>
      </c>
      <c r="BH52" s="44"/>
      <c r="BI52" s="44"/>
      <c r="BJ52" s="11">
        <f t="shared" si="4"/>
        <v>0</v>
      </c>
    </row>
    <row r="53" spans="1:62" s="11" customFormat="1" x14ac:dyDescent="0.3">
      <c r="A53" s="29"/>
      <c r="B53" s="32" t="s">
        <v>90</v>
      </c>
      <c r="C53" s="26"/>
      <c r="D53" s="33">
        <f>SUM(D42:D52)</f>
        <v>21424000</v>
      </c>
      <c r="E53" s="33">
        <f>SUM(E42:E52)</f>
        <v>1858469.28</v>
      </c>
      <c r="F53" s="33">
        <f>SUM(F42:F52)</f>
        <v>7060270.1099999994</v>
      </c>
      <c r="G53" s="33">
        <f>SUM(G42:G52)</f>
        <v>1858469.28</v>
      </c>
      <c r="H53" s="33">
        <f>SUM(H42:H52)</f>
        <v>5201800.8299999991</v>
      </c>
      <c r="T53" s="12">
        <f t="shared" si="0"/>
        <v>7060270.1099999994</v>
      </c>
      <c r="U53" s="33">
        <f>SUM(U42:U52)</f>
        <v>3093984.86</v>
      </c>
      <c r="W53" s="13">
        <f>SUM(V40:V52)</f>
        <v>17214525.079999998</v>
      </c>
      <c r="BD53" s="33">
        <f>SUM(BD42:BD52)</f>
        <v>1698687.0899999999</v>
      </c>
      <c r="BE53" s="33">
        <f>SUM(BE42:BE52)</f>
        <v>4289447.54</v>
      </c>
      <c r="BF53" s="11">
        <f t="shared" si="3"/>
        <v>5988134.6299999999</v>
      </c>
      <c r="BH53" s="33">
        <f>SUM(BH42:BH52)</f>
        <v>1698687.0899999999</v>
      </c>
      <c r="BI53" s="33">
        <f>SUM(BI42:BI52)</f>
        <v>4289447.54</v>
      </c>
      <c r="BJ53" s="11">
        <f t="shared" si="4"/>
        <v>5988134.6299999999</v>
      </c>
    </row>
    <row r="54" spans="1:62" s="11" customFormat="1" x14ac:dyDescent="0.3">
      <c r="A54" s="25" t="s">
        <v>123</v>
      </c>
      <c r="B54" s="21"/>
      <c r="C54" s="26"/>
      <c r="D54" s="30"/>
      <c r="E54" s="31"/>
      <c r="F54" s="31"/>
      <c r="G54" s="31"/>
      <c r="H54" s="31"/>
      <c r="T54" s="12">
        <f t="shared" si="0"/>
        <v>0</v>
      </c>
      <c r="U54" s="31"/>
      <c r="V54" s="11">
        <f t="shared" si="6"/>
        <v>0</v>
      </c>
      <c r="W54" s="13"/>
      <c r="BD54" s="31"/>
      <c r="BE54" s="31"/>
      <c r="BF54" s="11">
        <f t="shared" si="3"/>
        <v>0</v>
      </c>
      <c r="BH54" s="31"/>
      <c r="BI54" s="31"/>
      <c r="BJ54" s="11">
        <f t="shared" si="4"/>
        <v>0</v>
      </c>
    </row>
    <row r="55" spans="1:62" s="11" customFormat="1" x14ac:dyDescent="0.3">
      <c r="A55" s="25" t="s">
        <v>124</v>
      </c>
      <c r="B55" s="21"/>
      <c r="C55" s="26"/>
      <c r="D55" s="27"/>
      <c r="E55" s="28"/>
      <c r="F55" s="28"/>
      <c r="G55" s="28"/>
      <c r="H55" s="28"/>
      <c r="T55" s="12">
        <f t="shared" si="0"/>
        <v>0</v>
      </c>
      <c r="U55" s="28"/>
      <c r="V55" s="11">
        <f t="shared" si="6"/>
        <v>0</v>
      </c>
      <c r="W55" s="13"/>
      <c r="BD55" s="28"/>
      <c r="BE55" s="28"/>
      <c r="BF55" s="11">
        <f t="shared" si="3"/>
        <v>0</v>
      </c>
      <c r="BH55" s="28"/>
      <c r="BI55" s="28"/>
      <c r="BJ55" s="11">
        <f t="shared" si="4"/>
        <v>0</v>
      </c>
    </row>
    <row r="56" spans="1:62" s="11" customFormat="1" x14ac:dyDescent="0.3">
      <c r="A56" s="29"/>
      <c r="B56" s="21" t="s">
        <v>125</v>
      </c>
      <c r="C56" s="26">
        <v>43100002</v>
      </c>
      <c r="D56" s="30">
        <v>21178240</v>
      </c>
      <c r="E56" s="31">
        <v>2337044</v>
      </c>
      <c r="F56" s="31">
        <v>4509815</v>
      </c>
      <c r="G56" s="31">
        <v>2337044</v>
      </c>
      <c r="H56" s="31">
        <v>2172771</v>
      </c>
      <c r="I56" s="11">
        <f t="shared" ref="I56:I76" si="10">SUM(G56:H56)</f>
        <v>4509815</v>
      </c>
      <c r="T56" s="12">
        <f t="shared" si="0"/>
        <v>9019630</v>
      </c>
      <c r="U56" s="31">
        <v>2161299</v>
      </c>
      <c r="V56" s="11">
        <f t="shared" si="6"/>
        <v>11180929</v>
      </c>
      <c r="W56" s="13"/>
      <c r="BD56" s="31"/>
      <c r="BE56" s="31">
        <v>4322598</v>
      </c>
      <c r="BF56" s="11">
        <f t="shared" si="3"/>
        <v>4322598</v>
      </c>
      <c r="BH56" s="31"/>
      <c r="BI56" s="31">
        <v>4322598</v>
      </c>
      <c r="BJ56" s="11">
        <f t="shared" si="4"/>
        <v>4322598</v>
      </c>
    </row>
    <row r="57" spans="1:62" s="11" customFormat="1" x14ac:dyDescent="0.3">
      <c r="A57" s="29"/>
      <c r="B57" s="21" t="s">
        <v>126</v>
      </c>
      <c r="C57" s="26"/>
      <c r="D57" s="30"/>
      <c r="E57" s="31"/>
      <c r="F57" s="31"/>
      <c r="G57" s="31"/>
      <c r="H57" s="31"/>
      <c r="I57" s="11">
        <f t="shared" si="10"/>
        <v>0</v>
      </c>
      <c r="T57" s="12">
        <f t="shared" si="0"/>
        <v>0</v>
      </c>
      <c r="U57" s="31"/>
      <c r="V57" s="11">
        <f t="shared" si="6"/>
        <v>0</v>
      </c>
      <c r="W57" s="13"/>
      <c r="BD57" s="31"/>
      <c r="BE57" s="31"/>
      <c r="BF57" s="11">
        <f t="shared" si="3"/>
        <v>0</v>
      </c>
      <c r="BH57" s="31"/>
      <c r="BI57" s="31"/>
      <c r="BJ57" s="11">
        <f t="shared" si="4"/>
        <v>0</v>
      </c>
    </row>
    <row r="58" spans="1:62" s="11" customFormat="1" x14ac:dyDescent="0.3">
      <c r="A58" s="29"/>
      <c r="B58" s="21" t="s">
        <v>127</v>
      </c>
      <c r="C58" s="26"/>
      <c r="D58" s="30"/>
      <c r="E58" s="31">
        <v>1735600</v>
      </c>
      <c r="F58" s="31">
        <v>4414000</v>
      </c>
      <c r="G58" s="31">
        <v>1735600</v>
      </c>
      <c r="H58" s="31">
        <v>2678400</v>
      </c>
      <c r="I58" s="11">
        <f t="shared" si="10"/>
        <v>4414000</v>
      </c>
      <c r="T58" s="12"/>
      <c r="U58" s="31"/>
      <c r="W58" s="13"/>
      <c r="BD58" s="31"/>
      <c r="BE58" s="31"/>
      <c r="BH58" s="31"/>
      <c r="BI58" s="31"/>
    </row>
    <row r="59" spans="1:62" s="11" customFormat="1" x14ac:dyDescent="0.3">
      <c r="A59" s="29"/>
      <c r="B59" s="21" t="s">
        <v>128</v>
      </c>
      <c r="C59" s="26"/>
      <c r="D59" s="30"/>
      <c r="E59" s="31"/>
      <c r="F59" s="31"/>
      <c r="G59" s="31"/>
      <c r="H59" s="31"/>
      <c r="I59" s="11">
        <f t="shared" si="10"/>
        <v>0</v>
      </c>
      <c r="T59" s="12"/>
      <c r="U59" s="31"/>
      <c r="W59" s="13"/>
      <c r="BD59" s="31"/>
      <c r="BE59" s="31"/>
      <c r="BH59" s="31"/>
      <c r="BI59" s="31"/>
    </row>
    <row r="60" spans="1:62" s="11" customFormat="1" x14ac:dyDescent="0.3">
      <c r="A60" s="29"/>
      <c r="B60" s="21" t="s">
        <v>129</v>
      </c>
      <c r="C60" s="26"/>
      <c r="D60" s="30"/>
      <c r="E60" s="31">
        <v>741600</v>
      </c>
      <c r="F60" s="31">
        <v>1485600</v>
      </c>
      <c r="G60" s="31">
        <v>741600</v>
      </c>
      <c r="H60" s="31">
        <v>744000</v>
      </c>
      <c r="I60" s="11">
        <f t="shared" si="10"/>
        <v>1485600</v>
      </c>
      <c r="T60" s="12"/>
      <c r="U60" s="31"/>
      <c r="W60" s="13"/>
      <c r="BD60" s="31"/>
      <c r="BE60" s="31"/>
      <c r="BH60" s="31"/>
      <c r="BI60" s="31"/>
    </row>
    <row r="61" spans="1:62" s="11" customFormat="1" x14ac:dyDescent="0.3">
      <c r="A61" s="29"/>
      <c r="B61" s="21" t="s">
        <v>130</v>
      </c>
      <c r="C61" s="26"/>
      <c r="D61" s="30"/>
      <c r="E61" s="31"/>
      <c r="F61" s="31"/>
      <c r="G61" s="31"/>
      <c r="H61" s="31"/>
      <c r="T61" s="12"/>
      <c r="U61" s="31"/>
      <c r="W61" s="13"/>
      <c r="BD61" s="31"/>
      <c r="BE61" s="31"/>
      <c r="BH61" s="31"/>
      <c r="BI61" s="31"/>
    </row>
    <row r="62" spans="1:62" s="11" customFormat="1" x14ac:dyDescent="0.3">
      <c r="A62" s="29"/>
      <c r="B62" s="21" t="s">
        <v>131</v>
      </c>
      <c r="C62" s="26"/>
      <c r="D62" s="30"/>
      <c r="E62" s="31"/>
      <c r="F62" s="31"/>
      <c r="G62" s="31"/>
      <c r="H62" s="31"/>
      <c r="I62" s="11">
        <f t="shared" si="10"/>
        <v>0</v>
      </c>
      <c r="T62" s="12"/>
      <c r="U62" s="31"/>
      <c r="W62" s="13"/>
      <c r="BD62" s="31"/>
      <c r="BE62" s="31"/>
      <c r="BH62" s="31"/>
      <c r="BI62" s="31"/>
    </row>
    <row r="63" spans="1:62" s="11" customFormat="1" x14ac:dyDescent="0.3">
      <c r="A63" s="29"/>
      <c r="B63" s="21" t="s">
        <v>132</v>
      </c>
      <c r="C63" s="26"/>
      <c r="D63" s="30"/>
      <c r="E63" s="31">
        <v>4000</v>
      </c>
      <c r="F63" s="31">
        <v>10000</v>
      </c>
      <c r="G63" s="31">
        <v>4000</v>
      </c>
      <c r="H63" s="31">
        <v>6000</v>
      </c>
      <c r="I63" s="11">
        <f t="shared" si="10"/>
        <v>10000</v>
      </c>
      <c r="T63" s="12"/>
      <c r="U63" s="31"/>
      <c r="W63" s="13"/>
      <c r="BD63" s="31"/>
      <c r="BE63" s="31"/>
      <c r="BH63" s="31"/>
      <c r="BI63" s="31"/>
    </row>
    <row r="64" spans="1:62" s="11" customFormat="1" x14ac:dyDescent="0.3">
      <c r="A64" s="29"/>
      <c r="B64" s="21" t="s">
        <v>133</v>
      </c>
      <c r="C64" s="26"/>
      <c r="D64" s="30"/>
      <c r="E64" s="31"/>
      <c r="F64" s="31"/>
      <c r="G64" s="31"/>
      <c r="H64" s="31"/>
      <c r="I64" s="11">
        <f t="shared" si="10"/>
        <v>0</v>
      </c>
      <c r="T64" s="12"/>
      <c r="U64" s="31"/>
      <c r="W64" s="13"/>
      <c r="BD64" s="31"/>
      <c r="BE64" s="31"/>
      <c r="BH64" s="31"/>
      <c r="BI64" s="31"/>
    </row>
    <row r="65" spans="1:62" s="11" customFormat="1" x14ac:dyDescent="0.3">
      <c r="A65" s="29"/>
      <c r="B65" s="21" t="s">
        <v>134</v>
      </c>
      <c r="C65" s="26"/>
      <c r="D65" s="30"/>
      <c r="E65" s="31"/>
      <c r="F65" s="31"/>
      <c r="G65" s="31"/>
      <c r="H65" s="31"/>
      <c r="I65" s="11">
        <f t="shared" si="10"/>
        <v>0</v>
      </c>
      <c r="T65" s="12"/>
      <c r="U65" s="31"/>
      <c r="W65" s="13"/>
      <c r="BD65" s="31"/>
      <c r="BE65" s="31"/>
      <c r="BH65" s="31"/>
      <c r="BI65" s="31"/>
    </row>
    <row r="66" spans="1:62" s="11" customFormat="1" x14ac:dyDescent="0.3">
      <c r="A66" s="29"/>
      <c r="B66" s="21" t="s">
        <v>146</v>
      </c>
      <c r="C66" s="26"/>
      <c r="D66" s="30"/>
      <c r="E66" s="31">
        <v>95340</v>
      </c>
      <c r="F66" s="31">
        <v>197250</v>
      </c>
      <c r="G66" s="31">
        <v>95340</v>
      </c>
      <c r="H66" s="31">
        <v>101910</v>
      </c>
      <c r="I66" s="11">
        <f t="shared" ref="I66:I67" si="11">SUM(G66:H66)</f>
        <v>197250</v>
      </c>
      <c r="T66" s="12"/>
      <c r="U66" s="31"/>
      <c r="W66" s="13"/>
      <c r="BD66" s="31"/>
      <c r="BE66" s="31"/>
      <c r="BH66" s="31"/>
      <c r="BI66" s="31"/>
    </row>
    <row r="67" spans="1:62" s="11" customFormat="1" x14ac:dyDescent="0.3">
      <c r="A67" s="29"/>
      <c r="B67" s="21" t="s">
        <v>147</v>
      </c>
      <c r="C67" s="26"/>
      <c r="D67" s="30"/>
      <c r="E67" s="31"/>
      <c r="F67" s="31"/>
      <c r="G67" s="31"/>
      <c r="H67" s="31"/>
      <c r="I67" s="11">
        <f t="shared" ref="I67" si="12">SUM(G67:H67)</f>
        <v>0</v>
      </c>
      <c r="T67" s="12"/>
      <c r="U67" s="31"/>
      <c r="W67" s="13"/>
      <c r="BD67" s="31"/>
      <c r="BE67" s="31"/>
      <c r="BH67" s="31"/>
      <c r="BI67" s="31"/>
    </row>
    <row r="68" spans="1:62" s="11" customFormat="1" x14ac:dyDescent="0.3">
      <c r="A68" s="29"/>
      <c r="B68" s="21" t="s">
        <v>148</v>
      </c>
      <c r="C68" s="26"/>
      <c r="D68" s="30"/>
      <c r="E68" s="31"/>
      <c r="F68" s="31"/>
      <c r="G68" s="31"/>
      <c r="H68" s="31"/>
      <c r="T68" s="12"/>
      <c r="U68" s="31"/>
      <c r="W68" s="13"/>
      <c r="BD68" s="31"/>
      <c r="BE68" s="31"/>
      <c r="BH68" s="31"/>
      <c r="BI68" s="31"/>
    </row>
    <row r="69" spans="1:62" s="11" customFormat="1" x14ac:dyDescent="0.3">
      <c r="A69" s="29"/>
      <c r="B69" s="21" t="s">
        <v>135</v>
      </c>
      <c r="C69" s="26"/>
      <c r="D69" s="30"/>
      <c r="E69" s="31">
        <v>372000</v>
      </c>
      <c r="F69" s="31">
        <v>779000</v>
      </c>
      <c r="G69" s="31">
        <v>372000</v>
      </c>
      <c r="H69" s="31">
        <v>407000</v>
      </c>
      <c r="I69" s="11">
        <f t="shared" si="10"/>
        <v>779000</v>
      </c>
      <c r="T69" s="12"/>
      <c r="U69" s="31"/>
      <c r="W69" s="13"/>
      <c r="BD69" s="31"/>
      <c r="BE69" s="31"/>
      <c r="BH69" s="31"/>
      <c r="BI69" s="31"/>
    </row>
    <row r="70" spans="1:62" s="11" customFormat="1" x14ac:dyDescent="0.3">
      <c r="A70" s="29"/>
      <c r="B70" s="21" t="s">
        <v>136</v>
      </c>
      <c r="C70" s="26"/>
      <c r="D70" s="30"/>
      <c r="E70" s="31"/>
      <c r="F70" s="31"/>
      <c r="G70" s="31"/>
      <c r="H70" s="31"/>
      <c r="I70" s="11">
        <f t="shared" si="10"/>
        <v>0</v>
      </c>
      <c r="T70" s="12"/>
      <c r="U70" s="31"/>
      <c r="W70" s="13"/>
      <c r="BD70" s="31"/>
      <c r="BE70" s="31"/>
      <c r="BH70" s="31"/>
      <c r="BI70" s="31"/>
    </row>
    <row r="71" spans="1:62" s="11" customFormat="1" x14ac:dyDescent="0.3">
      <c r="A71" s="29"/>
      <c r="B71" s="21" t="s">
        <v>137</v>
      </c>
      <c r="C71" s="26"/>
      <c r="D71" s="30"/>
      <c r="E71" s="31">
        <v>178206</v>
      </c>
      <c r="F71" s="31">
        <v>373179</v>
      </c>
      <c r="G71" s="31">
        <v>178206</v>
      </c>
      <c r="H71" s="31">
        <v>194973</v>
      </c>
      <c r="I71" s="11">
        <f t="shared" si="10"/>
        <v>373179</v>
      </c>
      <c r="T71" s="12"/>
      <c r="U71" s="31"/>
      <c r="W71" s="13"/>
      <c r="BD71" s="31"/>
      <c r="BE71" s="31"/>
      <c r="BH71" s="31"/>
      <c r="BI71" s="31"/>
    </row>
    <row r="72" spans="1:62" s="11" customFormat="1" x14ac:dyDescent="0.3">
      <c r="A72" s="29"/>
      <c r="B72" s="21" t="s">
        <v>138</v>
      </c>
      <c r="C72" s="26"/>
      <c r="D72" s="30"/>
      <c r="E72" s="31">
        <v>30920</v>
      </c>
      <c r="F72" s="31">
        <v>59520</v>
      </c>
      <c r="G72" s="31">
        <v>30920</v>
      </c>
      <c r="H72" s="31">
        <v>28600</v>
      </c>
      <c r="I72" s="11">
        <f t="shared" si="10"/>
        <v>59520</v>
      </c>
      <c r="T72" s="12"/>
      <c r="U72" s="31"/>
      <c r="W72" s="13"/>
      <c r="BD72" s="31"/>
      <c r="BE72" s="31"/>
      <c r="BH72" s="31"/>
      <c r="BI72" s="31"/>
    </row>
    <row r="73" spans="1:62" s="11" customFormat="1" x14ac:dyDescent="0.3">
      <c r="A73" s="29"/>
      <c r="B73" s="21" t="s">
        <v>139</v>
      </c>
      <c r="C73" s="26"/>
      <c r="D73" s="30"/>
      <c r="E73" s="31">
        <v>12455</v>
      </c>
      <c r="F73" s="31">
        <v>22994</v>
      </c>
      <c r="G73" s="31">
        <v>12455</v>
      </c>
      <c r="H73" s="31">
        <v>10539</v>
      </c>
      <c r="I73" s="11">
        <f t="shared" si="10"/>
        <v>22994</v>
      </c>
      <c r="T73" s="12"/>
      <c r="U73" s="31"/>
      <c r="W73" s="13"/>
      <c r="BD73" s="31"/>
      <c r="BE73" s="31"/>
      <c r="BH73" s="31"/>
      <c r="BI73" s="31"/>
    </row>
    <row r="74" spans="1:62" s="11" customFormat="1" x14ac:dyDescent="0.3">
      <c r="A74" s="29"/>
      <c r="B74" s="21" t="s">
        <v>140</v>
      </c>
      <c r="C74" s="26"/>
      <c r="D74" s="30"/>
      <c r="E74" s="31">
        <v>0</v>
      </c>
      <c r="F74" s="31">
        <v>220000</v>
      </c>
      <c r="G74" s="31">
        <v>0</v>
      </c>
      <c r="H74" s="31">
        <v>220000</v>
      </c>
      <c r="I74" s="11">
        <f t="shared" si="10"/>
        <v>220000</v>
      </c>
      <c r="T74" s="12"/>
      <c r="U74" s="31"/>
      <c r="W74" s="13"/>
      <c r="BD74" s="31"/>
      <c r="BE74" s="31"/>
      <c r="BH74" s="31"/>
      <c r="BI74" s="31"/>
    </row>
    <row r="75" spans="1:62" s="11" customFormat="1" x14ac:dyDescent="0.3">
      <c r="A75" s="29"/>
      <c r="B75" s="21" t="s">
        <v>141</v>
      </c>
      <c r="C75" s="26"/>
      <c r="D75" s="30"/>
      <c r="E75" s="31"/>
      <c r="F75" s="31"/>
      <c r="G75" s="31"/>
      <c r="H75" s="31"/>
      <c r="I75" s="11">
        <f t="shared" si="10"/>
        <v>0</v>
      </c>
      <c r="T75" s="12"/>
      <c r="U75" s="31"/>
      <c r="W75" s="13"/>
      <c r="BD75" s="31"/>
      <c r="BE75" s="31"/>
      <c r="BH75" s="31"/>
      <c r="BI75" s="31"/>
    </row>
    <row r="76" spans="1:62" s="11" customFormat="1" x14ac:dyDescent="0.3">
      <c r="A76" s="29"/>
      <c r="B76" s="21" t="s">
        <v>142</v>
      </c>
      <c r="C76" s="26"/>
      <c r="D76" s="30"/>
      <c r="E76" s="31">
        <v>0</v>
      </c>
      <c r="F76" s="31">
        <v>37400</v>
      </c>
      <c r="G76" s="31">
        <v>0</v>
      </c>
      <c r="H76" s="31">
        <v>37400</v>
      </c>
      <c r="I76" s="11">
        <f t="shared" si="10"/>
        <v>37400</v>
      </c>
      <c r="T76" s="12"/>
      <c r="U76" s="31"/>
      <c r="W76" s="13"/>
      <c r="BD76" s="31"/>
      <c r="BE76" s="31"/>
      <c r="BH76" s="31"/>
      <c r="BI76" s="31"/>
    </row>
    <row r="77" spans="1:62" s="11" customFormat="1" x14ac:dyDescent="0.3">
      <c r="A77" s="18"/>
      <c r="B77" s="41" t="s">
        <v>143</v>
      </c>
      <c r="C77" s="39"/>
      <c r="D77" s="42"/>
      <c r="E77" s="43"/>
      <c r="F77" s="43"/>
      <c r="G77" s="43"/>
      <c r="H77" s="43"/>
      <c r="T77" s="12"/>
      <c r="U77" s="31"/>
      <c r="W77" s="13"/>
      <c r="BD77" s="31"/>
      <c r="BE77" s="31"/>
      <c r="BH77" s="31"/>
      <c r="BI77" s="31"/>
    </row>
    <row r="78" spans="1:62" s="11" customFormat="1" x14ac:dyDescent="0.3">
      <c r="A78" s="45"/>
      <c r="B78" s="46" t="s">
        <v>90</v>
      </c>
      <c r="C78" s="17"/>
      <c r="D78" s="33">
        <f>SUM(D55:D57)</f>
        <v>21178240</v>
      </c>
      <c r="E78" s="33">
        <f>SUM(E56:E77)</f>
        <v>5507165</v>
      </c>
      <c r="F78" s="33">
        <f>SUM(F56:F77)</f>
        <v>12108758</v>
      </c>
      <c r="G78" s="33">
        <f>SUM(G56:G77)</f>
        <v>5507165</v>
      </c>
      <c r="H78" s="33">
        <f>SUM(H56:H77)</f>
        <v>6601593</v>
      </c>
      <c r="I78" s="11">
        <f>SUM(I9:I77)</f>
        <v>19243905.41</v>
      </c>
      <c r="T78" s="12">
        <f>SUM(G78:S78)</f>
        <v>31352663.41</v>
      </c>
      <c r="U78" s="33">
        <f>SUM(U54:U57)</f>
        <v>2161299</v>
      </c>
      <c r="W78" s="13">
        <f>SUM(V54:V57)</f>
        <v>11180929</v>
      </c>
      <c r="BD78" s="33">
        <f>SUM(BD56:BD57)</f>
        <v>0</v>
      </c>
      <c r="BE78" s="33">
        <f>SUM(BE54:BE57)</f>
        <v>4322598</v>
      </c>
      <c r="BF78" s="11">
        <f t="shared" ref="BF78:BF79" si="13">SUM(BD78:BE78)</f>
        <v>4322598</v>
      </c>
      <c r="BH78" s="33">
        <f>SUM(BH56:BH57)</f>
        <v>0</v>
      </c>
      <c r="BI78" s="33">
        <f>SUM(BI54:BI57)</f>
        <v>4322598</v>
      </c>
      <c r="BJ78" s="11">
        <f t="shared" ref="BJ78:BJ79" si="14">SUM(BH78:BI78)</f>
        <v>4322598</v>
      </c>
    </row>
    <row r="79" spans="1:62" s="11" customFormat="1" ht="27" customHeight="1" x14ac:dyDescent="0.3">
      <c r="A79" s="47"/>
      <c r="B79" s="48" t="s">
        <v>144</v>
      </c>
      <c r="C79" s="49"/>
      <c r="D79" s="50">
        <f>SUM(D13,D26:D27,D30,D37,D53,D78)</f>
        <v>43000000</v>
      </c>
      <c r="E79" s="50">
        <f>SUM(E78,E13,E26,E30,E37,E39,E53)</f>
        <v>7429394.6000000006</v>
      </c>
      <c r="F79" s="50">
        <f>SUM(F13,F26,F30,F33,F37,F39,F53,F78)</f>
        <v>19243905.41</v>
      </c>
      <c r="G79" s="50">
        <f>SUM(G78,G13,G26,G30,G37,G39,G53)</f>
        <v>7429394.6000000006</v>
      </c>
      <c r="H79" s="50">
        <f>SUM(H13,H26,H30,H33,H37,H39,H53,H78)</f>
        <v>11814510.809999999</v>
      </c>
      <c r="I79" s="11">
        <f>SUM(I9:I78)</f>
        <v>38487810.82</v>
      </c>
      <c r="T79" s="12">
        <f>SUM(T9:T57)</f>
        <v>30424592.229999997</v>
      </c>
      <c r="U79" s="50">
        <f>SUM(U13,U26,U30,U33,U37,U39,U53,U78)</f>
        <v>5255542.96</v>
      </c>
      <c r="V79" s="11">
        <f>SUM(V9:V78)</f>
        <v>28624440.619999997</v>
      </c>
      <c r="W79" s="13">
        <f>SUM(T79+U79)</f>
        <v>35680135.189999998</v>
      </c>
      <c r="BD79" s="50">
        <f>SUM(BD13,BD26,BD30,BD33,BD37,BD39,BD53,BD78)</f>
        <v>1735327.3299999998</v>
      </c>
      <c r="BE79" s="50">
        <f>SUM(BE13,BE26,BE30,BE33,BE37,BE39,BE53,BE78)</f>
        <v>8617516.6400000006</v>
      </c>
      <c r="BF79" s="11">
        <f t="shared" si="13"/>
        <v>10352843.970000001</v>
      </c>
      <c r="BH79" s="50">
        <f>SUM(BH13,BH26,BH30,BH33,BH37,BH39,BH53,BH78)</f>
        <v>1735327.3299999998</v>
      </c>
      <c r="BI79" s="50">
        <f>SUM(BI13,BI26,BI30,BI33,BI37,BI39,BI53,BI78)</f>
        <v>8617516.6400000006</v>
      </c>
      <c r="BJ79" s="11">
        <f t="shared" si="14"/>
        <v>10352843.970000001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C12" sqref="C12"/>
    </sheetView>
  </sheetViews>
  <sheetFormatPr defaultRowHeight="18.75" x14ac:dyDescent="0.3"/>
  <cols>
    <col min="1" max="1" width="0" style="9" hidden="1" customWidth="1"/>
    <col min="2" max="2" width="13.5" style="9" customWidth="1"/>
    <col min="3" max="3" width="15.75" style="9" customWidth="1"/>
    <col min="4" max="4" width="13.625" style="9" customWidth="1"/>
    <col min="5" max="5" width="6.375" style="9" customWidth="1"/>
    <col min="6" max="6" width="10.125" style="9" customWidth="1"/>
    <col min="7" max="7" width="27.875" style="9" customWidth="1"/>
    <col min="8" max="8" width="30.875" style="9" customWidth="1"/>
    <col min="9" max="9" width="15.5" style="9" customWidth="1"/>
    <col min="10" max="10" width="0" style="9" hidden="1" customWidth="1"/>
    <col min="11" max="16384" width="9" style="9"/>
  </cols>
  <sheetData>
    <row r="1" spans="2:9" ht="15.75" customHeight="1" x14ac:dyDescent="0.3">
      <c r="B1" s="259"/>
      <c r="C1" s="55"/>
      <c r="D1" s="55"/>
      <c r="E1" s="55"/>
    </row>
    <row r="2" spans="2:9" ht="19.899999999999999" customHeight="1" x14ac:dyDescent="0.3">
      <c r="B2" s="316" t="s">
        <v>91</v>
      </c>
      <c r="C2" s="55"/>
      <c r="D2" s="55"/>
      <c r="E2" s="55"/>
      <c r="F2" s="55"/>
      <c r="G2" s="55"/>
      <c r="H2" s="55"/>
      <c r="I2" s="55"/>
    </row>
    <row r="3" spans="2:9" ht="2.1" customHeight="1" x14ac:dyDescent="0.3"/>
    <row r="4" spans="2:9" ht="18" customHeight="1" x14ac:dyDescent="0.3">
      <c r="B4" s="316" t="s">
        <v>501</v>
      </c>
      <c r="C4" s="55"/>
      <c r="D4" s="55"/>
      <c r="E4" s="55"/>
      <c r="F4" s="55"/>
      <c r="G4" s="55"/>
      <c r="H4" s="55"/>
      <c r="I4" s="55"/>
    </row>
    <row r="5" spans="2:9" ht="1.35" customHeight="1" x14ac:dyDescent="0.3"/>
    <row r="6" spans="2:9" ht="18" customHeight="1" x14ac:dyDescent="0.3">
      <c r="B6" s="316" t="s">
        <v>150</v>
      </c>
      <c r="C6" s="55"/>
      <c r="D6" s="55"/>
      <c r="E6" s="55"/>
      <c r="F6" s="55"/>
      <c r="G6" s="55"/>
      <c r="H6" s="55"/>
      <c r="I6" s="55"/>
    </row>
    <row r="7" spans="2:9" ht="15.95" customHeight="1" x14ac:dyDescent="0.3">
      <c r="B7" s="317"/>
      <c r="C7" s="55"/>
      <c r="D7" s="55"/>
      <c r="E7" s="55"/>
      <c r="F7" s="55"/>
    </row>
    <row r="8" spans="2:9" x14ac:dyDescent="0.3">
      <c r="B8" s="10" t="s">
        <v>502</v>
      </c>
      <c r="C8" s="10" t="s">
        <v>503</v>
      </c>
      <c r="D8" s="10" t="s">
        <v>504</v>
      </c>
      <c r="E8" s="56" t="s">
        <v>505</v>
      </c>
      <c r="F8" s="57"/>
      <c r="G8" s="10" t="s">
        <v>506</v>
      </c>
      <c r="H8" s="10" t="s">
        <v>507</v>
      </c>
      <c r="I8" s="10" t="s">
        <v>151</v>
      </c>
    </row>
    <row r="9" spans="2:9" ht="42" customHeight="1" x14ac:dyDescent="0.3">
      <c r="B9" s="6" t="s">
        <v>328</v>
      </c>
      <c r="C9" s="6" t="s">
        <v>297</v>
      </c>
      <c r="D9" s="6" t="s">
        <v>307</v>
      </c>
      <c r="E9" s="59" t="s">
        <v>76</v>
      </c>
      <c r="F9" s="318"/>
      <c r="G9" s="6" t="s">
        <v>364</v>
      </c>
      <c r="H9" s="6"/>
      <c r="I9" s="7">
        <v>145060</v>
      </c>
    </row>
    <row r="10" spans="2:9" ht="36.75" customHeight="1" x14ac:dyDescent="0.3">
      <c r="B10" s="6" t="s">
        <v>328</v>
      </c>
      <c r="C10" s="6" t="s">
        <v>297</v>
      </c>
      <c r="D10" s="6" t="s">
        <v>308</v>
      </c>
      <c r="E10" s="59" t="s">
        <v>76</v>
      </c>
      <c r="F10" s="318"/>
      <c r="G10" s="6" t="s">
        <v>364</v>
      </c>
      <c r="H10" s="6"/>
      <c r="I10" s="7">
        <v>75468</v>
      </c>
    </row>
    <row r="11" spans="2:9" ht="54.75" customHeight="1" x14ac:dyDescent="0.3">
      <c r="B11" s="6" t="s">
        <v>328</v>
      </c>
      <c r="C11" s="6" t="s">
        <v>299</v>
      </c>
      <c r="D11" s="6" t="s">
        <v>311</v>
      </c>
      <c r="E11" s="59" t="s">
        <v>76</v>
      </c>
      <c r="F11" s="318"/>
      <c r="G11" s="6" t="s">
        <v>364</v>
      </c>
      <c r="H11" s="6"/>
      <c r="I11" s="7">
        <v>36593</v>
      </c>
    </row>
    <row r="12" spans="2:9" x14ac:dyDescent="0.3">
      <c r="B12" s="6" t="s">
        <v>328</v>
      </c>
      <c r="C12" s="6" t="s">
        <v>299</v>
      </c>
      <c r="D12" s="6" t="s">
        <v>312</v>
      </c>
      <c r="E12" s="59" t="s">
        <v>86</v>
      </c>
      <c r="F12" s="318"/>
      <c r="G12" s="6" t="s">
        <v>508</v>
      </c>
      <c r="H12" s="6" t="s">
        <v>509</v>
      </c>
      <c r="I12" s="7">
        <v>734000</v>
      </c>
    </row>
    <row r="13" spans="2:9" ht="17.100000000000001" customHeight="1" x14ac:dyDescent="0.3">
      <c r="B13" s="319" t="s">
        <v>90</v>
      </c>
      <c r="C13" s="320"/>
      <c r="D13" s="320"/>
      <c r="E13" s="320"/>
      <c r="F13" s="320"/>
      <c r="G13" s="320"/>
      <c r="H13" s="318"/>
      <c r="I13" s="8">
        <f>SUM(I9:I12)</f>
        <v>991121</v>
      </c>
    </row>
  </sheetData>
  <mergeCells count="11">
    <mergeCell ref="E9:F9"/>
    <mergeCell ref="E10:F10"/>
    <mergeCell ref="E11:F11"/>
    <mergeCell ref="E12:F12"/>
    <mergeCell ref="B13:H13"/>
    <mergeCell ref="B1:E1"/>
    <mergeCell ref="B2:I2"/>
    <mergeCell ref="B4:I4"/>
    <mergeCell ref="B6:I6"/>
    <mergeCell ref="B7:F7"/>
    <mergeCell ref="E8:F8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topLeftCell="A46" zoomScale="150" zoomScaleNormal="150" workbookViewId="0">
      <selection activeCell="B67" sqref="B67"/>
    </sheetView>
  </sheetViews>
  <sheetFormatPr defaultRowHeight="13.5" x14ac:dyDescent="0.25"/>
  <cols>
    <col min="1" max="1" width="0.125" style="83" customWidth="1"/>
    <col min="2" max="2" width="1.875" style="83" customWidth="1"/>
    <col min="3" max="3" width="15" style="83" customWidth="1"/>
    <col min="4" max="4" width="0" style="83" hidden="1" customWidth="1"/>
    <col min="5" max="5" width="4" style="83" customWidth="1"/>
    <col min="6" max="6" width="2.75" style="83" customWidth="1"/>
    <col min="7" max="7" width="11.875" style="83" customWidth="1"/>
    <col min="8" max="8" width="19" style="83" customWidth="1"/>
    <col min="9" max="9" width="19.125" style="83" customWidth="1"/>
    <col min="10" max="10" width="31.375" style="83" customWidth="1"/>
    <col min="11" max="11" width="3.25" style="83" customWidth="1"/>
    <col min="12" max="12" width="0.75" style="83" customWidth="1"/>
    <col min="13" max="13" width="6.875" style="83" customWidth="1"/>
    <col min="14" max="14" width="7.125" style="83" customWidth="1"/>
    <col min="15" max="15" width="11.125" style="83" customWidth="1"/>
    <col min="16" max="16" width="0.375" style="83" customWidth="1"/>
    <col min="17" max="17" width="0.75" style="83" customWidth="1"/>
    <col min="18" max="16384" width="9" style="83"/>
  </cols>
  <sheetData>
    <row r="1" spans="1:16" s="72" customFormat="1" ht="16.5" customHeight="1" x14ac:dyDescent="0.2">
      <c r="A1" s="70"/>
      <c r="B1" s="71"/>
      <c r="C1" s="71"/>
      <c r="D1" s="71"/>
      <c r="E1" s="71"/>
      <c r="G1" s="73" t="s">
        <v>91</v>
      </c>
      <c r="H1" s="71"/>
      <c r="I1" s="71"/>
      <c r="J1" s="71"/>
      <c r="K1" s="71"/>
      <c r="O1" s="74"/>
    </row>
    <row r="2" spans="1:16" s="72" customFormat="1" ht="16.5" customHeight="1" x14ac:dyDescent="0.2">
      <c r="G2" s="75" t="s">
        <v>149</v>
      </c>
      <c r="H2" s="71"/>
      <c r="I2" s="71"/>
      <c r="J2" s="71"/>
      <c r="K2" s="71"/>
    </row>
    <row r="3" spans="1:16" s="72" customFormat="1" ht="16.5" customHeight="1" x14ac:dyDescent="0.2">
      <c r="G3" s="73" t="s">
        <v>150</v>
      </c>
      <c r="H3" s="71"/>
      <c r="I3" s="71"/>
      <c r="J3" s="71"/>
      <c r="K3" s="71"/>
    </row>
    <row r="4" spans="1:16" x14ac:dyDescent="0.25">
      <c r="A4" s="76" t="s">
        <v>95</v>
      </c>
      <c r="B4" s="77"/>
      <c r="C4" s="77"/>
      <c r="D4" s="77"/>
      <c r="E4" s="77"/>
      <c r="F4" s="77"/>
      <c r="G4" s="77"/>
      <c r="H4" s="77"/>
      <c r="I4" s="78"/>
      <c r="J4" s="79" t="s">
        <v>3</v>
      </c>
      <c r="K4" s="80" t="s">
        <v>4</v>
      </c>
      <c r="L4" s="81"/>
      <c r="M4" s="82"/>
      <c r="N4" s="80" t="s">
        <v>151</v>
      </c>
      <c r="O4" s="81"/>
      <c r="P4" s="82"/>
    </row>
    <row r="5" spans="1:16" ht="27" x14ac:dyDescent="0.25">
      <c r="A5" s="76" t="s">
        <v>152</v>
      </c>
      <c r="B5" s="77"/>
      <c r="C5" s="78"/>
      <c r="E5" s="76" t="s">
        <v>153</v>
      </c>
      <c r="F5" s="77"/>
      <c r="G5" s="78"/>
      <c r="H5" s="84" t="s">
        <v>154</v>
      </c>
      <c r="I5" s="84" t="s">
        <v>155</v>
      </c>
      <c r="J5" s="85" t="s">
        <v>156</v>
      </c>
      <c r="K5" s="86" t="s">
        <v>156</v>
      </c>
      <c r="L5" s="87"/>
      <c r="M5" s="88"/>
      <c r="N5" s="86" t="s">
        <v>157</v>
      </c>
      <c r="O5" s="87"/>
      <c r="P5" s="88"/>
    </row>
    <row r="6" spans="1:16" x14ac:dyDescent="0.25">
      <c r="A6" s="89" t="s">
        <v>156</v>
      </c>
      <c r="B6" s="77"/>
      <c r="C6" s="78"/>
      <c r="E6" s="90" t="s">
        <v>156</v>
      </c>
      <c r="F6" s="77"/>
      <c r="G6" s="78"/>
      <c r="H6" s="91" t="s">
        <v>156</v>
      </c>
      <c r="I6" s="92">
        <v>33721300.670000002</v>
      </c>
      <c r="J6" s="93" t="s">
        <v>158</v>
      </c>
      <c r="K6" s="89" t="s">
        <v>156</v>
      </c>
      <c r="L6" s="77"/>
      <c r="M6" s="78"/>
      <c r="N6" s="90" t="s">
        <v>159</v>
      </c>
      <c r="O6" s="77"/>
      <c r="P6" s="78"/>
    </row>
    <row r="7" spans="1:16" x14ac:dyDescent="0.25">
      <c r="A7" s="94" t="s">
        <v>156</v>
      </c>
      <c r="B7" s="77"/>
      <c r="C7" s="78"/>
      <c r="E7" s="94" t="s">
        <v>156</v>
      </c>
      <c r="F7" s="77"/>
      <c r="G7" s="78"/>
      <c r="H7" s="95" t="s">
        <v>156</v>
      </c>
      <c r="I7" s="95" t="s">
        <v>156</v>
      </c>
      <c r="J7" s="96" t="s">
        <v>160</v>
      </c>
      <c r="K7" s="97"/>
      <c r="L7" s="77"/>
      <c r="M7" s="78"/>
      <c r="N7" s="94" t="s">
        <v>156</v>
      </c>
      <c r="O7" s="77"/>
      <c r="P7" s="78"/>
    </row>
    <row r="8" spans="1:16" x14ac:dyDescent="0.25">
      <c r="A8" s="90" t="s">
        <v>161</v>
      </c>
      <c r="B8" s="77"/>
      <c r="C8" s="78"/>
      <c r="E8" s="90" t="s">
        <v>162</v>
      </c>
      <c r="F8" s="77"/>
      <c r="G8" s="78"/>
      <c r="H8" s="91" t="s">
        <v>161</v>
      </c>
      <c r="I8" s="91" t="s">
        <v>163</v>
      </c>
      <c r="J8" s="98" t="s">
        <v>98</v>
      </c>
      <c r="K8" s="99" t="s">
        <v>164</v>
      </c>
      <c r="L8" s="77"/>
      <c r="M8" s="78"/>
      <c r="N8" s="90" t="s">
        <v>163</v>
      </c>
      <c r="O8" s="77"/>
      <c r="P8" s="78"/>
    </row>
    <row r="9" spans="1:16" x14ac:dyDescent="0.25">
      <c r="A9" s="90" t="s">
        <v>165</v>
      </c>
      <c r="B9" s="77"/>
      <c r="C9" s="78"/>
      <c r="E9" s="90" t="s">
        <v>162</v>
      </c>
      <c r="F9" s="77"/>
      <c r="G9" s="78"/>
      <c r="H9" s="91" t="s">
        <v>165</v>
      </c>
      <c r="I9" s="91" t="s">
        <v>166</v>
      </c>
      <c r="J9" s="98" t="s">
        <v>167</v>
      </c>
      <c r="K9" s="99" t="s">
        <v>168</v>
      </c>
      <c r="L9" s="77"/>
      <c r="M9" s="78"/>
      <c r="N9" s="90" t="s">
        <v>169</v>
      </c>
      <c r="O9" s="77"/>
      <c r="P9" s="78"/>
    </row>
    <row r="10" spans="1:16" x14ac:dyDescent="0.25">
      <c r="A10" s="90" t="s">
        <v>170</v>
      </c>
      <c r="B10" s="77"/>
      <c r="C10" s="78"/>
      <c r="E10" s="90" t="s">
        <v>162</v>
      </c>
      <c r="F10" s="77"/>
      <c r="G10" s="78"/>
      <c r="H10" s="91" t="s">
        <v>170</v>
      </c>
      <c r="I10" s="91" t="s">
        <v>171</v>
      </c>
      <c r="J10" s="98" t="s">
        <v>172</v>
      </c>
      <c r="K10" s="99" t="s">
        <v>173</v>
      </c>
      <c r="L10" s="77"/>
      <c r="M10" s="78"/>
      <c r="N10" s="90" t="s">
        <v>171</v>
      </c>
      <c r="O10" s="77"/>
      <c r="P10" s="78"/>
    </row>
    <row r="11" spans="1:16" x14ac:dyDescent="0.25">
      <c r="A11" s="90" t="s">
        <v>174</v>
      </c>
      <c r="B11" s="77"/>
      <c r="C11" s="78"/>
      <c r="E11" s="90" t="s">
        <v>162</v>
      </c>
      <c r="F11" s="77"/>
      <c r="G11" s="78"/>
      <c r="H11" s="91" t="s">
        <v>174</v>
      </c>
      <c r="I11" s="91" t="s">
        <v>175</v>
      </c>
      <c r="J11" s="98" t="s">
        <v>176</v>
      </c>
      <c r="K11" s="99" t="s">
        <v>177</v>
      </c>
      <c r="L11" s="77"/>
      <c r="M11" s="78"/>
      <c r="N11" s="90" t="s">
        <v>178</v>
      </c>
      <c r="O11" s="77"/>
      <c r="P11" s="78"/>
    </row>
    <row r="12" spans="1:16" x14ac:dyDescent="0.25">
      <c r="A12" s="90" t="s">
        <v>179</v>
      </c>
      <c r="B12" s="77"/>
      <c r="C12" s="78"/>
      <c r="E12" s="90" t="s">
        <v>162</v>
      </c>
      <c r="F12" s="77"/>
      <c r="G12" s="78"/>
      <c r="H12" s="91" t="s">
        <v>179</v>
      </c>
      <c r="I12" s="91" t="s">
        <v>180</v>
      </c>
      <c r="J12" s="98" t="s">
        <v>181</v>
      </c>
      <c r="K12" s="99" t="s">
        <v>182</v>
      </c>
      <c r="L12" s="77"/>
      <c r="M12" s="78"/>
      <c r="N12" s="90" t="s">
        <v>183</v>
      </c>
      <c r="O12" s="77"/>
      <c r="P12" s="78"/>
    </row>
    <row r="13" spans="1:16" x14ac:dyDescent="0.25">
      <c r="A13" s="90" t="s">
        <v>184</v>
      </c>
      <c r="B13" s="77"/>
      <c r="C13" s="78"/>
      <c r="E13" s="90" t="s">
        <v>162</v>
      </c>
      <c r="F13" s="77"/>
      <c r="G13" s="78"/>
      <c r="H13" s="91" t="s">
        <v>184</v>
      </c>
      <c r="I13" s="91" t="s">
        <v>185</v>
      </c>
      <c r="J13" s="98" t="s">
        <v>186</v>
      </c>
      <c r="K13" s="99" t="s">
        <v>187</v>
      </c>
      <c r="L13" s="77"/>
      <c r="M13" s="78"/>
      <c r="N13" s="90" t="s">
        <v>188</v>
      </c>
      <c r="O13" s="77"/>
      <c r="P13" s="78"/>
    </row>
    <row r="14" spans="1:16" x14ac:dyDescent="0.25">
      <c r="A14" s="94" t="s">
        <v>189</v>
      </c>
      <c r="B14" s="77"/>
      <c r="C14" s="78"/>
      <c r="E14" s="94" t="s">
        <v>162</v>
      </c>
      <c r="F14" s="77"/>
      <c r="G14" s="78"/>
      <c r="H14" s="95" t="s">
        <v>189</v>
      </c>
      <c r="I14" s="95" t="s">
        <v>190</v>
      </c>
      <c r="J14" s="100" t="s">
        <v>90</v>
      </c>
      <c r="K14" s="101" t="s">
        <v>191</v>
      </c>
      <c r="L14" s="77"/>
      <c r="M14" s="78"/>
      <c r="N14" s="94" t="s">
        <v>192</v>
      </c>
      <c r="O14" s="77"/>
      <c r="P14" s="78"/>
    </row>
    <row r="15" spans="1:16" x14ac:dyDescent="0.25">
      <c r="A15" s="90" t="s">
        <v>162</v>
      </c>
      <c r="B15" s="77"/>
      <c r="C15" s="78"/>
      <c r="E15" s="90" t="s">
        <v>193</v>
      </c>
      <c r="F15" s="77"/>
      <c r="G15" s="78"/>
      <c r="H15" s="91" t="s">
        <v>193</v>
      </c>
      <c r="I15" s="91" t="s">
        <v>162</v>
      </c>
      <c r="J15" s="98" t="s">
        <v>194</v>
      </c>
      <c r="K15" s="99" t="s">
        <v>195</v>
      </c>
      <c r="L15" s="77"/>
      <c r="M15" s="78"/>
      <c r="N15" s="90" t="s">
        <v>162</v>
      </c>
      <c r="O15" s="77"/>
      <c r="P15" s="78"/>
    </row>
    <row r="16" spans="1:16" x14ac:dyDescent="0.25">
      <c r="A16" s="94" t="s">
        <v>189</v>
      </c>
      <c r="B16" s="77"/>
      <c r="C16" s="78"/>
      <c r="E16" s="94" t="s">
        <v>193</v>
      </c>
      <c r="F16" s="77"/>
      <c r="G16" s="78"/>
      <c r="H16" s="95" t="s">
        <v>196</v>
      </c>
      <c r="I16" s="95" t="s">
        <v>190</v>
      </c>
      <c r="J16" s="100" t="s">
        <v>90</v>
      </c>
      <c r="K16" s="101" t="s">
        <v>191</v>
      </c>
      <c r="L16" s="77"/>
      <c r="M16" s="78"/>
      <c r="N16" s="94" t="s">
        <v>192</v>
      </c>
      <c r="O16" s="77"/>
      <c r="P16" s="78"/>
    </row>
    <row r="17" spans="1:16" x14ac:dyDescent="0.25">
      <c r="A17" s="90" t="s">
        <v>162</v>
      </c>
      <c r="B17" s="77"/>
      <c r="C17" s="78"/>
      <c r="E17" s="90" t="s">
        <v>162</v>
      </c>
      <c r="F17" s="77"/>
      <c r="G17" s="78"/>
      <c r="H17" s="91" t="s">
        <v>162</v>
      </c>
      <c r="I17" s="91" t="s">
        <v>197</v>
      </c>
      <c r="J17" s="98" t="s">
        <v>198</v>
      </c>
      <c r="K17" s="99" t="s">
        <v>199</v>
      </c>
      <c r="L17" s="77"/>
      <c r="M17" s="78"/>
      <c r="N17" s="90" t="s">
        <v>162</v>
      </c>
      <c r="O17" s="77"/>
      <c r="P17" s="78"/>
    </row>
    <row r="18" spans="1:16" x14ac:dyDescent="0.25">
      <c r="A18" s="90" t="s">
        <v>162</v>
      </c>
      <c r="B18" s="77"/>
      <c r="C18" s="78"/>
      <c r="E18" s="90" t="s">
        <v>162</v>
      </c>
      <c r="F18" s="77"/>
      <c r="G18" s="78"/>
      <c r="H18" s="91" t="s">
        <v>162</v>
      </c>
      <c r="I18" s="91" t="s">
        <v>200</v>
      </c>
      <c r="J18" s="98" t="s">
        <v>14</v>
      </c>
      <c r="K18" s="99" t="s">
        <v>201</v>
      </c>
      <c r="L18" s="77"/>
      <c r="M18" s="78"/>
      <c r="N18" s="90" t="s">
        <v>162</v>
      </c>
      <c r="O18" s="77"/>
      <c r="P18" s="78"/>
    </row>
    <row r="19" spans="1:16" x14ac:dyDescent="0.25">
      <c r="A19" s="90" t="s">
        <v>162</v>
      </c>
      <c r="B19" s="77"/>
      <c r="C19" s="78"/>
      <c r="E19" s="90" t="s">
        <v>162</v>
      </c>
      <c r="F19" s="77"/>
      <c r="G19" s="78"/>
      <c r="H19" s="91" t="s">
        <v>162</v>
      </c>
      <c r="I19" s="91" t="s">
        <v>202</v>
      </c>
      <c r="J19" s="98" t="s">
        <v>18</v>
      </c>
      <c r="K19" s="99" t="s">
        <v>203</v>
      </c>
      <c r="L19" s="77"/>
      <c r="M19" s="78"/>
      <c r="N19" s="90" t="s">
        <v>204</v>
      </c>
      <c r="O19" s="77"/>
      <c r="P19" s="78"/>
    </row>
    <row r="20" spans="1:16" x14ac:dyDescent="0.25">
      <c r="A20" s="90" t="s">
        <v>162</v>
      </c>
      <c r="B20" s="77"/>
      <c r="C20" s="78"/>
      <c r="E20" s="90" t="s">
        <v>162</v>
      </c>
      <c r="F20" s="77"/>
      <c r="G20" s="78"/>
      <c r="H20" s="91" t="s">
        <v>162</v>
      </c>
      <c r="I20" s="91" t="s">
        <v>205</v>
      </c>
      <c r="J20" s="98" t="s">
        <v>20</v>
      </c>
      <c r="K20" s="99" t="s">
        <v>206</v>
      </c>
      <c r="L20" s="77"/>
      <c r="M20" s="78"/>
      <c r="N20" s="90" t="s">
        <v>207</v>
      </c>
      <c r="O20" s="77"/>
      <c r="P20" s="78"/>
    </row>
    <row r="21" spans="1:16" x14ac:dyDescent="0.25">
      <c r="A21" s="90" t="s">
        <v>162</v>
      </c>
      <c r="B21" s="77"/>
      <c r="C21" s="78"/>
      <c r="E21" s="90" t="s">
        <v>162</v>
      </c>
      <c r="F21" s="77"/>
      <c r="G21" s="78"/>
      <c r="H21" s="91" t="s">
        <v>162</v>
      </c>
      <c r="I21" s="91" t="s">
        <v>208</v>
      </c>
      <c r="J21" s="98" t="s">
        <v>22</v>
      </c>
      <c r="K21" s="99" t="s">
        <v>209</v>
      </c>
      <c r="L21" s="77"/>
      <c r="M21" s="78"/>
      <c r="N21" s="90" t="s">
        <v>210</v>
      </c>
      <c r="O21" s="77"/>
      <c r="P21" s="78"/>
    </row>
    <row r="22" spans="1:16" x14ac:dyDescent="0.25">
      <c r="A22" s="90" t="s">
        <v>162</v>
      </c>
      <c r="B22" s="77"/>
      <c r="C22" s="78"/>
      <c r="E22" s="90" t="s">
        <v>162</v>
      </c>
      <c r="F22" s="77"/>
      <c r="G22" s="78"/>
      <c r="H22" s="91" t="s">
        <v>162</v>
      </c>
      <c r="I22" s="91" t="s">
        <v>211</v>
      </c>
      <c r="J22" s="98" t="s">
        <v>212</v>
      </c>
      <c r="K22" s="99" t="s">
        <v>213</v>
      </c>
      <c r="L22" s="77"/>
      <c r="M22" s="78"/>
      <c r="N22" s="90" t="s">
        <v>214</v>
      </c>
      <c r="O22" s="77"/>
      <c r="P22" s="78"/>
    </row>
    <row r="23" spans="1:16" x14ac:dyDescent="0.25">
      <c r="A23" s="90" t="s">
        <v>162</v>
      </c>
      <c r="B23" s="77"/>
      <c r="C23" s="78"/>
      <c r="E23" s="90" t="s">
        <v>162</v>
      </c>
      <c r="F23" s="77"/>
      <c r="G23" s="78"/>
      <c r="H23" s="91" t="s">
        <v>162</v>
      </c>
      <c r="I23" s="91" t="s">
        <v>215</v>
      </c>
      <c r="J23" s="98" t="s">
        <v>24</v>
      </c>
      <c r="K23" s="99" t="s">
        <v>216</v>
      </c>
      <c r="L23" s="77"/>
      <c r="M23" s="78"/>
      <c r="N23" s="90" t="s">
        <v>162</v>
      </c>
      <c r="O23" s="77"/>
      <c r="P23" s="78"/>
    </row>
    <row r="24" spans="1:16" x14ac:dyDescent="0.25">
      <c r="A24" s="90" t="s">
        <v>162</v>
      </c>
      <c r="B24" s="77"/>
      <c r="C24" s="78"/>
      <c r="E24" s="90" t="s">
        <v>162</v>
      </c>
      <c r="F24" s="77"/>
      <c r="G24" s="78"/>
      <c r="H24" s="91" t="s">
        <v>162</v>
      </c>
      <c r="I24" s="91" t="s">
        <v>217</v>
      </c>
      <c r="J24" s="98" t="s">
        <v>218</v>
      </c>
      <c r="K24" s="99" t="s">
        <v>219</v>
      </c>
      <c r="L24" s="77"/>
      <c r="M24" s="78"/>
      <c r="N24" s="90" t="s">
        <v>220</v>
      </c>
      <c r="O24" s="77"/>
      <c r="P24" s="78"/>
    </row>
    <row r="25" spans="1:16" x14ac:dyDescent="0.25">
      <c r="A25" s="90" t="s">
        <v>162</v>
      </c>
      <c r="B25" s="77"/>
      <c r="C25" s="78"/>
      <c r="E25" s="90" t="s">
        <v>162</v>
      </c>
      <c r="F25" s="77"/>
      <c r="G25" s="78"/>
      <c r="H25" s="91" t="s">
        <v>162</v>
      </c>
      <c r="I25" s="91" t="s">
        <v>221</v>
      </c>
      <c r="J25" s="98" t="s">
        <v>26</v>
      </c>
      <c r="K25" s="99" t="s">
        <v>222</v>
      </c>
      <c r="L25" s="77"/>
      <c r="M25" s="78"/>
      <c r="N25" s="90" t="s">
        <v>162</v>
      </c>
      <c r="O25" s="77"/>
      <c r="P25" s="78"/>
    </row>
    <row r="26" spans="1:16" x14ac:dyDescent="0.25">
      <c r="A26" s="94" t="s">
        <v>162</v>
      </c>
      <c r="B26" s="77"/>
      <c r="C26" s="78"/>
      <c r="E26" s="94" t="s">
        <v>162</v>
      </c>
      <c r="F26" s="77"/>
      <c r="G26" s="78"/>
      <c r="H26" s="95" t="s">
        <v>162</v>
      </c>
      <c r="I26" s="95" t="s">
        <v>223</v>
      </c>
      <c r="J26" s="100" t="s">
        <v>90</v>
      </c>
      <c r="K26" s="101" t="s">
        <v>191</v>
      </c>
      <c r="L26" s="77"/>
      <c r="M26" s="78"/>
      <c r="N26" s="94" t="s">
        <v>224</v>
      </c>
      <c r="O26" s="77"/>
      <c r="P26" s="78"/>
    </row>
    <row r="27" spans="1:16" ht="14.25" thickBot="1" x14ac:dyDescent="0.3">
      <c r="A27" s="102" t="s">
        <v>189</v>
      </c>
      <c r="B27" s="103"/>
      <c r="C27" s="104"/>
      <c r="E27" s="102" t="s">
        <v>193</v>
      </c>
      <c r="F27" s="103"/>
      <c r="G27" s="104"/>
      <c r="H27" s="105" t="s">
        <v>196</v>
      </c>
      <c r="I27" s="105" t="s">
        <v>225</v>
      </c>
      <c r="J27" s="106" t="s">
        <v>226</v>
      </c>
      <c r="K27" s="107" t="s">
        <v>191</v>
      </c>
      <c r="L27" s="103"/>
      <c r="M27" s="104"/>
      <c r="N27" s="102" t="s">
        <v>227</v>
      </c>
      <c r="O27" s="103"/>
      <c r="P27" s="104"/>
    </row>
    <row r="28" spans="1:16" ht="14.25" thickTop="1" x14ac:dyDescent="0.25">
      <c r="A28" s="94" t="s">
        <v>156</v>
      </c>
      <c r="B28" s="77"/>
      <c r="C28" s="78"/>
      <c r="E28" s="94" t="s">
        <v>156</v>
      </c>
      <c r="F28" s="77"/>
      <c r="G28" s="78"/>
      <c r="H28" s="95" t="s">
        <v>156</v>
      </c>
      <c r="I28" s="95" t="s">
        <v>156</v>
      </c>
      <c r="J28" s="96" t="s">
        <v>228</v>
      </c>
      <c r="K28" s="97"/>
      <c r="L28" s="77"/>
      <c r="M28" s="78"/>
      <c r="N28" s="94" t="s">
        <v>156</v>
      </c>
      <c r="O28" s="77"/>
      <c r="P28" s="78"/>
    </row>
    <row r="29" spans="1:16" x14ac:dyDescent="0.25">
      <c r="A29" s="90" t="s">
        <v>229</v>
      </c>
      <c r="B29" s="77"/>
      <c r="C29" s="78"/>
      <c r="E29" s="90" t="s">
        <v>162</v>
      </c>
      <c r="F29" s="77"/>
      <c r="G29" s="78"/>
      <c r="H29" s="91" t="s">
        <v>229</v>
      </c>
      <c r="I29" s="91" t="s">
        <v>230</v>
      </c>
      <c r="J29" s="98" t="s">
        <v>70</v>
      </c>
      <c r="K29" s="99" t="s">
        <v>231</v>
      </c>
      <c r="L29" s="77"/>
      <c r="M29" s="78"/>
      <c r="N29" s="90" t="s">
        <v>232</v>
      </c>
      <c r="O29" s="77"/>
      <c r="P29" s="78"/>
    </row>
    <row r="30" spans="1:16" x14ac:dyDescent="0.25">
      <c r="A30" s="90" t="s">
        <v>233</v>
      </c>
      <c r="B30" s="77"/>
      <c r="C30" s="78"/>
      <c r="E30" s="90" t="s">
        <v>162</v>
      </c>
      <c r="F30" s="77"/>
      <c r="G30" s="78"/>
      <c r="H30" s="91" t="s">
        <v>233</v>
      </c>
      <c r="I30" s="91" t="s">
        <v>234</v>
      </c>
      <c r="J30" s="98" t="s">
        <v>72</v>
      </c>
      <c r="K30" s="99" t="s">
        <v>235</v>
      </c>
      <c r="L30" s="77"/>
      <c r="M30" s="78"/>
      <c r="N30" s="90" t="s">
        <v>236</v>
      </c>
      <c r="O30" s="77"/>
      <c r="P30" s="78"/>
    </row>
    <row r="31" spans="1:16" x14ac:dyDescent="0.25">
      <c r="A31" s="90" t="s">
        <v>237</v>
      </c>
      <c r="B31" s="77"/>
      <c r="C31" s="78"/>
      <c r="E31" s="90" t="s">
        <v>162</v>
      </c>
      <c r="F31" s="77"/>
      <c r="G31" s="78"/>
      <c r="H31" s="91" t="s">
        <v>237</v>
      </c>
      <c r="I31" s="91" t="s">
        <v>238</v>
      </c>
      <c r="J31" s="98" t="s">
        <v>74</v>
      </c>
      <c r="K31" s="99" t="s">
        <v>239</v>
      </c>
      <c r="L31" s="77"/>
      <c r="M31" s="78"/>
      <c r="N31" s="90" t="s">
        <v>240</v>
      </c>
      <c r="O31" s="77"/>
      <c r="P31" s="78"/>
    </row>
    <row r="32" spans="1:16" x14ac:dyDescent="0.25">
      <c r="A32" s="90" t="s">
        <v>241</v>
      </c>
      <c r="B32" s="77"/>
      <c r="C32" s="78"/>
      <c r="E32" s="90" t="s">
        <v>162</v>
      </c>
      <c r="F32" s="77"/>
      <c r="G32" s="78"/>
      <c r="H32" s="91" t="s">
        <v>241</v>
      </c>
      <c r="I32" s="91" t="s">
        <v>242</v>
      </c>
      <c r="J32" s="98" t="s">
        <v>76</v>
      </c>
      <c r="K32" s="99" t="s">
        <v>243</v>
      </c>
      <c r="L32" s="77"/>
      <c r="M32" s="78"/>
      <c r="N32" s="90" t="s">
        <v>244</v>
      </c>
      <c r="O32" s="77"/>
      <c r="P32" s="78"/>
    </row>
    <row r="33" spans="1:16" x14ac:dyDescent="0.25">
      <c r="A33" s="90" t="s">
        <v>245</v>
      </c>
      <c r="B33" s="77"/>
      <c r="C33" s="78"/>
      <c r="E33" s="90" t="s">
        <v>162</v>
      </c>
      <c r="F33" s="77"/>
      <c r="G33" s="78"/>
      <c r="H33" s="91" t="s">
        <v>245</v>
      </c>
      <c r="I33" s="91" t="s">
        <v>246</v>
      </c>
      <c r="J33" s="98" t="s">
        <v>78</v>
      </c>
      <c r="K33" s="99" t="s">
        <v>247</v>
      </c>
      <c r="L33" s="77"/>
      <c r="M33" s="78"/>
      <c r="N33" s="90" t="s">
        <v>248</v>
      </c>
      <c r="O33" s="77"/>
      <c r="P33" s="78"/>
    </row>
    <row r="34" spans="1:16" x14ac:dyDescent="0.25">
      <c r="A34" s="90" t="s">
        <v>249</v>
      </c>
      <c r="B34" s="77"/>
      <c r="C34" s="78"/>
      <c r="E34" s="90" t="s">
        <v>162</v>
      </c>
      <c r="F34" s="77"/>
      <c r="G34" s="78"/>
      <c r="H34" s="91" t="s">
        <v>249</v>
      </c>
      <c r="I34" s="91" t="s">
        <v>250</v>
      </c>
      <c r="J34" s="98" t="s">
        <v>80</v>
      </c>
      <c r="K34" s="99" t="s">
        <v>251</v>
      </c>
      <c r="L34" s="77"/>
      <c r="M34" s="78"/>
      <c r="N34" s="90" t="s">
        <v>252</v>
      </c>
      <c r="O34" s="77"/>
      <c r="P34" s="78"/>
    </row>
    <row r="35" spans="1:16" x14ac:dyDescent="0.25">
      <c r="A35" s="90" t="s">
        <v>253</v>
      </c>
      <c r="B35" s="77"/>
      <c r="C35" s="78"/>
      <c r="E35" s="90" t="s">
        <v>162</v>
      </c>
      <c r="F35" s="77"/>
      <c r="G35" s="78"/>
      <c r="H35" s="91" t="s">
        <v>253</v>
      </c>
      <c r="I35" s="91" t="s">
        <v>254</v>
      </c>
      <c r="J35" s="98" t="s">
        <v>82</v>
      </c>
      <c r="K35" s="99" t="s">
        <v>255</v>
      </c>
      <c r="L35" s="77"/>
      <c r="M35" s="78"/>
      <c r="N35" s="90" t="s">
        <v>256</v>
      </c>
      <c r="O35" s="77"/>
      <c r="P35" s="78"/>
    </row>
    <row r="36" spans="1:16" x14ac:dyDescent="0.25">
      <c r="A36" s="90" t="s">
        <v>257</v>
      </c>
      <c r="B36" s="77"/>
      <c r="C36" s="78"/>
      <c r="E36" s="90" t="s">
        <v>162</v>
      </c>
      <c r="F36" s="77"/>
      <c r="G36" s="78"/>
      <c r="H36" s="91" t="s">
        <v>257</v>
      </c>
      <c r="I36" s="91" t="s">
        <v>258</v>
      </c>
      <c r="J36" s="98" t="s">
        <v>84</v>
      </c>
      <c r="K36" s="99" t="s">
        <v>259</v>
      </c>
      <c r="L36" s="77"/>
      <c r="M36" s="78"/>
      <c r="N36" s="90" t="s">
        <v>260</v>
      </c>
      <c r="O36" s="77"/>
      <c r="P36" s="78"/>
    </row>
    <row r="37" spans="1:16" x14ac:dyDescent="0.25">
      <c r="A37" s="90" t="s">
        <v>261</v>
      </c>
      <c r="B37" s="77"/>
      <c r="C37" s="78"/>
      <c r="E37" s="90" t="s">
        <v>193</v>
      </c>
      <c r="F37" s="77"/>
      <c r="G37" s="78"/>
      <c r="H37" s="91" t="s">
        <v>262</v>
      </c>
      <c r="I37" s="91" t="s">
        <v>263</v>
      </c>
      <c r="J37" s="98" t="s">
        <v>86</v>
      </c>
      <c r="K37" s="99" t="s">
        <v>264</v>
      </c>
      <c r="L37" s="77"/>
      <c r="M37" s="78"/>
      <c r="N37" s="90" t="s">
        <v>265</v>
      </c>
      <c r="O37" s="77"/>
      <c r="P37" s="78"/>
    </row>
    <row r="38" spans="1:16" x14ac:dyDescent="0.25">
      <c r="A38" s="90" t="s">
        <v>266</v>
      </c>
      <c r="B38" s="77"/>
      <c r="C38" s="78"/>
      <c r="E38" s="90" t="s">
        <v>162</v>
      </c>
      <c r="F38" s="77"/>
      <c r="G38" s="78"/>
      <c r="H38" s="91" t="s">
        <v>266</v>
      </c>
      <c r="I38" s="91" t="s">
        <v>162</v>
      </c>
      <c r="J38" s="98" t="s">
        <v>267</v>
      </c>
      <c r="K38" s="99" t="s">
        <v>268</v>
      </c>
      <c r="L38" s="77"/>
      <c r="M38" s="78"/>
      <c r="N38" s="90" t="s">
        <v>162</v>
      </c>
      <c r="O38" s="77"/>
      <c r="P38" s="78"/>
    </row>
    <row r="39" spans="1:16" x14ac:dyDescent="0.25">
      <c r="A39" s="90" t="s">
        <v>269</v>
      </c>
      <c r="B39" s="77"/>
      <c r="C39" s="78"/>
      <c r="E39" s="90" t="s">
        <v>162</v>
      </c>
      <c r="F39" s="77"/>
      <c r="G39" s="78"/>
      <c r="H39" s="91" t="s">
        <v>269</v>
      </c>
      <c r="I39" s="91" t="s">
        <v>270</v>
      </c>
      <c r="J39" s="98" t="s">
        <v>88</v>
      </c>
      <c r="K39" s="99" t="s">
        <v>271</v>
      </c>
      <c r="L39" s="77"/>
      <c r="M39" s="78"/>
      <c r="N39" s="90" t="s">
        <v>272</v>
      </c>
      <c r="O39" s="77"/>
      <c r="P39" s="78"/>
    </row>
    <row r="40" spans="1:16" x14ac:dyDescent="0.25">
      <c r="A40" s="94" t="s">
        <v>189</v>
      </c>
      <c r="B40" s="77"/>
      <c r="C40" s="78"/>
      <c r="E40" s="94" t="s">
        <v>193</v>
      </c>
      <c r="F40" s="77"/>
      <c r="G40" s="78"/>
      <c r="H40" s="95" t="s">
        <v>196</v>
      </c>
      <c r="I40" s="95" t="s">
        <v>273</v>
      </c>
      <c r="J40" s="100" t="s">
        <v>90</v>
      </c>
      <c r="K40" s="101" t="s">
        <v>191</v>
      </c>
      <c r="L40" s="77"/>
      <c r="M40" s="78"/>
      <c r="N40" s="94" t="s">
        <v>274</v>
      </c>
      <c r="O40" s="77"/>
      <c r="P40" s="78"/>
    </row>
    <row r="41" spans="1:16" x14ac:dyDescent="0.25">
      <c r="A41" s="90" t="s">
        <v>162</v>
      </c>
      <c r="B41" s="77"/>
      <c r="C41" s="78"/>
      <c r="E41" s="90" t="s">
        <v>162</v>
      </c>
      <c r="F41" s="77"/>
      <c r="G41" s="78"/>
      <c r="H41" s="91" t="s">
        <v>162</v>
      </c>
      <c r="I41" s="91" t="s">
        <v>197</v>
      </c>
      <c r="J41" s="98" t="s">
        <v>198</v>
      </c>
      <c r="K41" s="99" t="s">
        <v>199</v>
      </c>
      <c r="L41" s="77"/>
      <c r="M41" s="78"/>
      <c r="N41" s="90" t="s">
        <v>162</v>
      </c>
      <c r="O41" s="77"/>
      <c r="P41" s="78"/>
    </row>
    <row r="42" spans="1:16" x14ac:dyDescent="0.25">
      <c r="A42" s="90" t="s">
        <v>162</v>
      </c>
      <c r="B42" s="77"/>
      <c r="C42" s="78"/>
      <c r="E42" s="90" t="s">
        <v>162</v>
      </c>
      <c r="F42" s="77"/>
      <c r="G42" s="78"/>
      <c r="H42" s="91" t="s">
        <v>162</v>
      </c>
      <c r="I42" s="91" t="s">
        <v>275</v>
      </c>
      <c r="J42" s="98" t="s">
        <v>14</v>
      </c>
      <c r="K42" s="99" t="s">
        <v>201</v>
      </c>
      <c r="L42" s="77"/>
      <c r="M42" s="78"/>
      <c r="N42" s="90" t="s">
        <v>275</v>
      </c>
      <c r="O42" s="77"/>
      <c r="P42" s="78"/>
    </row>
    <row r="43" spans="1:16" x14ac:dyDescent="0.25">
      <c r="A43" s="90" t="s">
        <v>162</v>
      </c>
      <c r="B43" s="77"/>
      <c r="C43" s="78"/>
      <c r="E43" s="90" t="s">
        <v>162</v>
      </c>
      <c r="F43" s="77"/>
      <c r="G43" s="78"/>
      <c r="H43" s="91" t="s">
        <v>162</v>
      </c>
      <c r="I43" s="91" t="s">
        <v>276</v>
      </c>
      <c r="J43" s="98" t="s">
        <v>16</v>
      </c>
      <c r="K43" s="99" t="s">
        <v>277</v>
      </c>
      <c r="L43" s="77"/>
      <c r="M43" s="78"/>
      <c r="N43" s="90" t="s">
        <v>162</v>
      </c>
      <c r="O43" s="77"/>
      <c r="P43" s="78"/>
    </row>
    <row r="44" spans="1:16" x14ac:dyDescent="0.25">
      <c r="A44" s="90" t="s">
        <v>162</v>
      </c>
      <c r="B44" s="77"/>
      <c r="C44" s="78"/>
      <c r="E44" s="90" t="s">
        <v>162</v>
      </c>
      <c r="F44" s="77"/>
      <c r="G44" s="78"/>
      <c r="H44" s="91" t="s">
        <v>162</v>
      </c>
      <c r="I44" s="91" t="s">
        <v>278</v>
      </c>
      <c r="J44" s="98" t="s">
        <v>18</v>
      </c>
      <c r="K44" s="99" t="s">
        <v>203</v>
      </c>
      <c r="L44" s="77"/>
      <c r="M44" s="78"/>
      <c r="N44" s="90" t="s">
        <v>279</v>
      </c>
      <c r="O44" s="77"/>
      <c r="P44" s="78"/>
    </row>
    <row r="45" spans="1:16" x14ac:dyDescent="0.25">
      <c r="A45" s="90" t="s">
        <v>162</v>
      </c>
      <c r="B45" s="77"/>
      <c r="C45" s="78"/>
      <c r="E45" s="90" t="s">
        <v>162</v>
      </c>
      <c r="F45" s="77"/>
      <c r="G45" s="78"/>
      <c r="H45" s="91" t="s">
        <v>162</v>
      </c>
      <c r="I45" s="91" t="s">
        <v>280</v>
      </c>
      <c r="J45" s="98" t="s">
        <v>20</v>
      </c>
      <c r="K45" s="99" t="s">
        <v>206</v>
      </c>
      <c r="L45" s="77"/>
      <c r="M45" s="78"/>
      <c r="N45" s="90" t="s">
        <v>281</v>
      </c>
      <c r="O45" s="77"/>
      <c r="P45" s="78"/>
    </row>
    <row r="46" spans="1:16" x14ac:dyDescent="0.25">
      <c r="A46" s="90" t="s">
        <v>162</v>
      </c>
      <c r="B46" s="77"/>
      <c r="C46" s="78"/>
      <c r="E46" s="90" t="s">
        <v>162</v>
      </c>
      <c r="F46" s="77"/>
      <c r="G46" s="78"/>
      <c r="H46" s="91" t="s">
        <v>162</v>
      </c>
      <c r="I46" s="91" t="s">
        <v>282</v>
      </c>
      <c r="J46" s="98" t="s">
        <v>22</v>
      </c>
      <c r="K46" s="99" t="s">
        <v>209</v>
      </c>
      <c r="L46" s="77"/>
      <c r="M46" s="78"/>
      <c r="N46" s="90" t="s">
        <v>210</v>
      </c>
      <c r="O46" s="77"/>
      <c r="P46" s="78"/>
    </row>
    <row r="47" spans="1:16" x14ac:dyDescent="0.25">
      <c r="A47" s="90" t="s">
        <v>162</v>
      </c>
      <c r="B47" s="77"/>
      <c r="C47" s="78"/>
      <c r="E47" s="90" t="s">
        <v>162</v>
      </c>
      <c r="F47" s="77"/>
      <c r="G47" s="78"/>
      <c r="H47" s="91" t="s">
        <v>162</v>
      </c>
      <c r="I47" s="91" t="s">
        <v>211</v>
      </c>
      <c r="J47" s="98" t="s">
        <v>212</v>
      </c>
      <c r="K47" s="99" t="s">
        <v>213</v>
      </c>
      <c r="L47" s="77"/>
      <c r="M47" s="78"/>
      <c r="N47" s="90" t="s">
        <v>214</v>
      </c>
      <c r="O47" s="77"/>
      <c r="P47" s="78"/>
    </row>
    <row r="48" spans="1:16" x14ac:dyDescent="0.25">
      <c r="A48" s="90" t="s">
        <v>162</v>
      </c>
      <c r="B48" s="77"/>
      <c r="C48" s="78"/>
      <c r="E48" s="90" t="s">
        <v>162</v>
      </c>
      <c r="F48" s="77"/>
      <c r="G48" s="78"/>
      <c r="H48" s="91" t="s">
        <v>162</v>
      </c>
      <c r="I48" s="91" t="s">
        <v>217</v>
      </c>
      <c r="J48" s="98" t="s">
        <v>218</v>
      </c>
      <c r="K48" s="99" t="s">
        <v>219</v>
      </c>
      <c r="L48" s="77"/>
      <c r="M48" s="78"/>
      <c r="N48" s="90" t="s">
        <v>220</v>
      </c>
      <c r="O48" s="77"/>
      <c r="P48" s="78"/>
    </row>
    <row r="49" spans="1:16" x14ac:dyDescent="0.25">
      <c r="A49" s="90" t="s">
        <v>162</v>
      </c>
      <c r="B49" s="77"/>
      <c r="C49" s="78"/>
      <c r="E49" s="90" t="s">
        <v>162</v>
      </c>
      <c r="F49" s="77"/>
      <c r="G49" s="78"/>
      <c r="H49" s="91" t="s">
        <v>162</v>
      </c>
      <c r="I49" s="91" t="s">
        <v>283</v>
      </c>
      <c r="J49" s="98" t="s">
        <v>26</v>
      </c>
      <c r="K49" s="99" t="s">
        <v>222</v>
      </c>
      <c r="L49" s="77"/>
      <c r="M49" s="78"/>
      <c r="N49" s="90" t="s">
        <v>162</v>
      </c>
      <c r="O49" s="77"/>
      <c r="P49" s="78"/>
    </row>
    <row r="50" spans="1:16" x14ac:dyDescent="0.25">
      <c r="A50" s="94" t="s">
        <v>162</v>
      </c>
      <c r="B50" s="77"/>
      <c r="C50" s="78"/>
      <c r="E50" s="94" t="s">
        <v>162</v>
      </c>
      <c r="F50" s="77"/>
      <c r="G50" s="78"/>
      <c r="H50" s="95" t="s">
        <v>162</v>
      </c>
      <c r="I50" s="95" t="s">
        <v>284</v>
      </c>
      <c r="J50" s="100" t="s">
        <v>90</v>
      </c>
      <c r="K50" s="101" t="s">
        <v>191</v>
      </c>
      <c r="L50" s="77"/>
      <c r="M50" s="78"/>
      <c r="N50" s="94" t="s">
        <v>285</v>
      </c>
      <c r="O50" s="77"/>
      <c r="P50" s="78"/>
    </row>
    <row r="51" spans="1:16" ht="14.25" thickBot="1" x14ac:dyDescent="0.3">
      <c r="A51" s="108" t="s">
        <v>189</v>
      </c>
      <c r="B51" s="103"/>
      <c r="C51" s="104"/>
      <c r="E51" s="108" t="s">
        <v>193</v>
      </c>
      <c r="F51" s="103"/>
      <c r="G51" s="104"/>
      <c r="H51" s="109" t="s">
        <v>196</v>
      </c>
      <c r="I51" s="109" t="s">
        <v>286</v>
      </c>
      <c r="J51" s="110" t="s">
        <v>287</v>
      </c>
      <c r="K51" s="111" t="s">
        <v>191</v>
      </c>
      <c r="L51" s="103"/>
      <c r="M51" s="104"/>
      <c r="N51" s="108" t="s">
        <v>288</v>
      </c>
      <c r="O51" s="103"/>
      <c r="P51" s="104"/>
    </row>
    <row r="52" spans="1:16" ht="14.25" thickTop="1" x14ac:dyDescent="0.25">
      <c r="A52" s="94" t="s">
        <v>162</v>
      </c>
      <c r="B52" s="77"/>
      <c r="C52" s="78"/>
      <c r="E52" s="94" t="s">
        <v>162</v>
      </c>
      <c r="F52" s="77"/>
      <c r="G52" s="78"/>
      <c r="H52" s="95" t="s">
        <v>162</v>
      </c>
      <c r="I52" s="95" t="s">
        <v>289</v>
      </c>
      <c r="J52" s="100" t="s">
        <v>290</v>
      </c>
      <c r="K52" s="101" t="s">
        <v>191</v>
      </c>
      <c r="L52" s="77"/>
      <c r="M52" s="78"/>
      <c r="N52" s="94" t="s">
        <v>291</v>
      </c>
      <c r="O52" s="77"/>
      <c r="P52" s="78"/>
    </row>
    <row r="53" spans="1:16" x14ac:dyDescent="0.25">
      <c r="A53" s="112" t="s">
        <v>156</v>
      </c>
      <c r="B53" s="77"/>
      <c r="C53" s="77"/>
      <c r="E53" s="113" t="s">
        <v>156</v>
      </c>
      <c r="F53" s="77"/>
      <c r="G53" s="77"/>
      <c r="H53" s="114" t="s">
        <v>156</v>
      </c>
      <c r="I53" s="114" t="s">
        <v>292</v>
      </c>
      <c r="J53" s="95" t="s">
        <v>293</v>
      </c>
      <c r="K53" s="89" t="s">
        <v>156</v>
      </c>
      <c r="L53" s="77"/>
      <c r="M53" s="78"/>
      <c r="N53" s="94" t="s">
        <v>292</v>
      </c>
      <c r="O53" s="77"/>
      <c r="P53" s="78"/>
    </row>
    <row r="54" spans="1:16" ht="15.95" customHeight="1" x14ac:dyDescent="0.25"/>
    <row r="55" spans="1:16" ht="19.7" customHeight="1" x14ac:dyDescent="0.25">
      <c r="B55" s="115"/>
      <c r="C55" s="116"/>
    </row>
    <row r="56" spans="1:16" ht="0.6" customHeight="1" x14ac:dyDescent="0.25"/>
    <row r="57" spans="1:16" ht="19.7" customHeight="1" x14ac:dyDescent="0.25">
      <c r="C57" s="117"/>
      <c r="D57" s="116"/>
      <c r="E57" s="116"/>
      <c r="F57" s="116"/>
      <c r="G57" s="116"/>
      <c r="H57" s="116"/>
      <c r="I57" s="116"/>
      <c r="J57" s="116"/>
      <c r="K57" s="116"/>
      <c r="L57" s="116"/>
    </row>
    <row r="58" spans="1:16" ht="0" hidden="1" customHeight="1" x14ac:dyDescent="0.25"/>
  </sheetData>
  <mergeCells count="205">
    <mergeCell ref="A53:C53"/>
    <mergeCell ref="E53:G53"/>
    <mergeCell ref="K53:M53"/>
    <mergeCell ref="N53:P53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1:E1"/>
    <mergeCell ref="G1:K1"/>
    <mergeCell ref="G2:K2"/>
    <mergeCell ref="G3:K3"/>
    <mergeCell ref="A4:I4"/>
    <mergeCell ref="K4:M4"/>
  </mergeCells>
  <pageMargins left="0.19685039370078741" right="0.19685039370078741" top="0.31496062992125984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showGridLines="0" zoomScale="150" zoomScaleNormal="150" workbookViewId="0">
      <pane ySplit="2" topLeftCell="A27" activePane="bottomLeft" state="frozen"/>
      <selection pane="bottomLeft" activeCell="D19" sqref="D19"/>
    </sheetView>
  </sheetViews>
  <sheetFormatPr defaultRowHeight="13.5" x14ac:dyDescent="0.25"/>
  <cols>
    <col min="1" max="1" width="11.5" style="83" customWidth="1"/>
    <col min="2" max="2" width="4.5" style="119" customWidth="1"/>
    <col min="3" max="3" width="0.375" style="83" customWidth="1"/>
    <col min="4" max="4" width="21.75" style="83" customWidth="1"/>
    <col min="5" max="5" width="5.625" style="119" customWidth="1"/>
    <col min="6" max="6" width="6.25" style="83" customWidth="1"/>
    <col min="7" max="7" width="1.875" style="83" customWidth="1"/>
    <col min="8" max="17" width="8.375" style="83" customWidth="1"/>
    <col min="18" max="16384" width="9" style="83"/>
  </cols>
  <sheetData>
    <row r="1" spans="1:17" ht="9.75" customHeight="1" x14ac:dyDescent="0.25">
      <c r="A1" s="116"/>
      <c r="B1" s="116"/>
      <c r="C1" s="116"/>
      <c r="D1" s="116"/>
      <c r="E1" s="116"/>
    </row>
    <row r="2" spans="1:17" ht="16.5" customHeight="1" x14ac:dyDescent="0.25">
      <c r="A2" s="118" t="s">
        <v>91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</row>
    <row r="3" spans="1:17" ht="16.5" customHeight="1" x14ac:dyDescent="0.25">
      <c r="A3" s="118" t="s">
        <v>294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</row>
    <row r="4" spans="1:17" ht="16.5" customHeight="1" x14ac:dyDescent="0.25">
      <c r="A4" s="118" t="s">
        <v>295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</row>
    <row r="5" spans="1:17" ht="9.75" customHeight="1" x14ac:dyDescent="0.2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</row>
    <row r="6" spans="1:17" ht="3.2" customHeight="1" x14ac:dyDescent="0.25"/>
    <row r="7" spans="1:17" ht="15" customHeight="1" x14ac:dyDescent="0.25">
      <c r="A7" s="120"/>
      <c r="B7" s="121"/>
      <c r="C7" s="120"/>
      <c r="D7" s="120"/>
      <c r="E7" s="121"/>
      <c r="F7" s="122" t="s">
        <v>296</v>
      </c>
      <c r="G7" s="123"/>
      <c r="H7" s="124" t="s">
        <v>297</v>
      </c>
      <c r="I7" s="125"/>
      <c r="J7" s="124" t="s">
        <v>298</v>
      </c>
      <c r="K7" s="125"/>
      <c r="L7" s="124" t="s">
        <v>299</v>
      </c>
      <c r="M7" s="126"/>
      <c r="N7" s="124" t="s">
        <v>300</v>
      </c>
      <c r="O7" s="126"/>
      <c r="P7" s="124" t="s">
        <v>301</v>
      </c>
      <c r="Q7" s="127" t="s">
        <v>90</v>
      </c>
    </row>
    <row r="8" spans="1:17" ht="13.5" customHeight="1" x14ac:dyDescent="0.25">
      <c r="A8" s="128"/>
      <c r="B8" s="129"/>
      <c r="C8" s="128"/>
      <c r="D8" s="128"/>
      <c r="E8" s="129"/>
      <c r="F8" s="130"/>
      <c r="G8" s="131"/>
      <c r="H8" s="132"/>
      <c r="I8" s="133"/>
      <c r="J8" s="132"/>
      <c r="K8" s="133"/>
      <c r="L8" s="132"/>
      <c r="M8" s="134"/>
      <c r="N8" s="132"/>
      <c r="O8" s="134"/>
      <c r="P8" s="135"/>
      <c r="Q8" s="136"/>
    </row>
    <row r="9" spans="1:17" x14ac:dyDescent="0.25">
      <c r="A9" s="128"/>
      <c r="B9" s="129"/>
      <c r="C9" s="128"/>
      <c r="D9" s="128"/>
      <c r="E9" s="129"/>
      <c r="F9" s="130"/>
      <c r="G9" s="131"/>
      <c r="H9" s="137" t="s">
        <v>302</v>
      </c>
      <c r="I9" s="138"/>
      <c r="J9" s="137" t="s">
        <v>303</v>
      </c>
      <c r="K9" s="138"/>
      <c r="L9" s="137" t="s">
        <v>304</v>
      </c>
      <c r="M9" s="139"/>
      <c r="N9" s="137" t="s">
        <v>305</v>
      </c>
      <c r="O9" s="139"/>
      <c r="P9" s="140" t="s">
        <v>306</v>
      </c>
      <c r="Q9" s="136"/>
    </row>
    <row r="10" spans="1:17" x14ac:dyDescent="0.25">
      <c r="A10" s="128"/>
      <c r="B10" s="129"/>
      <c r="C10" s="128"/>
      <c r="D10" s="128"/>
      <c r="E10" s="129"/>
      <c r="F10" s="130"/>
      <c r="G10" s="131"/>
      <c r="H10" s="124" t="s">
        <v>307</v>
      </c>
      <c r="I10" s="124" t="s">
        <v>308</v>
      </c>
      <c r="J10" s="124" t="s">
        <v>309</v>
      </c>
      <c r="K10" s="124" t="s">
        <v>310</v>
      </c>
      <c r="L10" s="124" t="s">
        <v>311</v>
      </c>
      <c r="M10" s="124" t="s">
        <v>312</v>
      </c>
      <c r="N10" s="124" t="s">
        <v>313</v>
      </c>
      <c r="O10" s="124" t="s">
        <v>314</v>
      </c>
      <c r="P10" s="124" t="s">
        <v>70</v>
      </c>
      <c r="Q10" s="136"/>
    </row>
    <row r="11" spans="1:17" x14ac:dyDescent="0.25">
      <c r="A11" s="128"/>
      <c r="B11" s="129"/>
      <c r="C11" s="128"/>
      <c r="D11" s="128"/>
      <c r="E11" s="129"/>
      <c r="F11" s="128"/>
      <c r="G11" s="128"/>
      <c r="H11" s="136"/>
      <c r="I11" s="141"/>
      <c r="J11" s="136"/>
      <c r="K11" s="141"/>
      <c r="L11" s="136"/>
      <c r="M11" s="136"/>
      <c r="N11" s="136"/>
      <c r="O11" s="136"/>
      <c r="P11" s="136"/>
      <c r="Q11" s="136"/>
    </row>
    <row r="12" spans="1:17" x14ac:dyDescent="0.25">
      <c r="A12" s="142"/>
      <c r="B12" s="142"/>
      <c r="C12" s="128"/>
      <c r="D12" s="128"/>
      <c r="E12" s="129"/>
      <c r="F12" s="128"/>
      <c r="G12" s="128"/>
      <c r="H12" s="136"/>
      <c r="I12" s="141"/>
      <c r="J12" s="136"/>
      <c r="K12" s="141"/>
      <c r="L12" s="136"/>
      <c r="M12" s="136"/>
      <c r="N12" s="136"/>
      <c r="O12" s="136"/>
      <c r="P12" s="136"/>
      <c r="Q12" s="136"/>
    </row>
    <row r="13" spans="1:17" x14ac:dyDescent="0.25">
      <c r="A13" s="128"/>
      <c r="B13" s="129"/>
      <c r="C13" s="128"/>
      <c r="D13" s="128"/>
      <c r="E13" s="129"/>
      <c r="F13" s="128"/>
      <c r="G13" s="128"/>
      <c r="H13" s="135"/>
      <c r="I13" s="132"/>
      <c r="J13" s="135"/>
      <c r="K13" s="132"/>
      <c r="L13" s="135"/>
      <c r="M13" s="135"/>
      <c r="N13" s="135"/>
      <c r="O13" s="135"/>
      <c r="P13" s="135"/>
      <c r="Q13" s="136"/>
    </row>
    <row r="14" spans="1:17" x14ac:dyDescent="0.25">
      <c r="A14" s="143" t="s">
        <v>315</v>
      </c>
      <c r="B14" s="144"/>
      <c r="C14" s="143"/>
      <c r="D14" s="143"/>
      <c r="E14" s="144"/>
      <c r="F14" s="143"/>
      <c r="G14" s="143"/>
      <c r="H14" s="140" t="s">
        <v>316</v>
      </c>
      <c r="I14" s="140" t="s">
        <v>317</v>
      </c>
      <c r="J14" s="140" t="s">
        <v>318</v>
      </c>
      <c r="K14" s="140" t="s">
        <v>319</v>
      </c>
      <c r="L14" s="140" t="s">
        <v>320</v>
      </c>
      <c r="M14" s="140" t="s">
        <v>321</v>
      </c>
      <c r="N14" s="140" t="s">
        <v>322</v>
      </c>
      <c r="O14" s="140" t="s">
        <v>323</v>
      </c>
      <c r="P14" s="140" t="s">
        <v>324</v>
      </c>
      <c r="Q14" s="145"/>
    </row>
    <row r="15" spans="1:17" ht="13.5" customHeight="1" x14ac:dyDescent="0.25">
      <c r="A15" s="146" t="s">
        <v>70</v>
      </c>
      <c r="B15" s="147" t="s">
        <v>325</v>
      </c>
      <c r="C15" s="148" t="s">
        <v>156</v>
      </c>
      <c r="D15" s="149" t="s">
        <v>326</v>
      </c>
      <c r="E15" s="150" t="s">
        <v>327</v>
      </c>
      <c r="F15" s="146" t="s">
        <v>328</v>
      </c>
      <c r="G15" s="151"/>
      <c r="H15" s="152">
        <v>0</v>
      </c>
      <c r="I15" s="152">
        <v>0</v>
      </c>
      <c r="J15" s="152">
        <v>0</v>
      </c>
      <c r="K15" s="152">
        <v>0</v>
      </c>
      <c r="L15" s="152">
        <v>0</v>
      </c>
      <c r="M15" s="152">
        <v>0</v>
      </c>
      <c r="N15" s="152">
        <v>0</v>
      </c>
      <c r="O15" s="152">
        <v>0</v>
      </c>
      <c r="P15" s="152">
        <v>5511</v>
      </c>
      <c r="Q15" s="152">
        <f>SUM(H15:P15)</f>
        <v>5511</v>
      </c>
    </row>
    <row r="16" spans="1:17" ht="13.5" customHeight="1" x14ac:dyDescent="0.25">
      <c r="A16" s="153"/>
      <c r="B16" s="154"/>
      <c r="C16" s="148" t="s">
        <v>156</v>
      </c>
      <c r="D16" s="149" t="s">
        <v>329</v>
      </c>
      <c r="E16" s="150" t="s">
        <v>330</v>
      </c>
      <c r="F16" s="146" t="s">
        <v>328</v>
      </c>
      <c r="G16" s="151"/>
      <c r="H16" s="152">
        <v>0</v>
      </c>
      <c r="I16" s="152">
        <v>0</v>
      </c>
      <c r="J16" s="152">
        <v>0</v>
      </c>
      <c r="K16" s="152">
        <v>0</v>
      </c>
      <c r="L16" s="152">
        <v>0</v>
      </c>
      <c r="M16" s="152">
        <v>0</v>
      </c>
      <c r="N16" s="152">
        <v>0</v>
      </c>
      <c r="O16" s="152">
        <v>0</v>
      </c>
      <c r="P16" s="152">
        <v>860200</v>
      </c>
      <c r="Q16" s="152">
        <f t="shared" ref="Q16:Q20" si="0">SUM(H16:P16)</f>
        <v>860200</v>
      </c>
    </row>
    <row r="17" spans="1:18" ht="13.5" customHeight="1" x14ac:dyDescent="0.25">
      <c r="A17" s="153"/>
      <c r="B17" s="154"/>
      <c r="C17" s="148" t="s">
        <v>156</v>
      </c>
      <c r="D17" s="149" t="s">
        <v>331</v>
      </c>
      <c r="E17" s="150" t="s">
        <v>332</v>
      </c>
      <c r="F17" s="146" t="s">
        <v>328</v>
      </c>
      <c r="G17" s="151"/>
      <c r="H17" s="152">
        <v>0</v>
      </c>
      <c r="I17" s="152">
        <v>0</v>
      </c>
      <c r="J17" s="152">
        <v>0</v>
      </c>
      <c r="K17" s="152">
        <v>0</v>
      </c>
      <c r="L17" s="152">
        <v>0</v>
      </c>
      <c r="M17" s="152">
        <v>0</v>
      </c>
      <c r="N17" s="152">
        <v>0</v>
      </c>
      <c r="O17" s="152">
        <v>0</v>
      </c>
      <c r="P17" s="152">
        <v>253600</v>
      </c>
      <c r="Q17" s="152">
        <f t="shared" si="0"/>
        <v>253600</v>
      </c>
    </row>
    <row r="18" spans="1:18" ht="13.5" customHeight="1" x14ac:dyDescent="0.25">
      <c r="A18" s="153"/>
      <c r="B18" s="154"/>
      <c r="C18" s="148" t="s">
        <v>156</v>
      </c>
      <c r="D18" s="149" t="s">
        <v>333</v>
      </c>
      <c r="E18" s="150" t="s">
        <v>334</v>
      </c>
      <c r="F18" s="146" t="s">
        <v>328</v>
      </c>
      <c r="G18" s="151"/>
      <c r="H18" s="152">
        <v>0</v>
      </c>
      <c r="I18" s="152">
        <v>0</v>
      </c>
      <c r="J18" s="152">
        <v>0</v>
      </c>
      <c r="K18" s="152">
        <v>0</v>
      </c>
      <c r="L18" s="152">
        <v>0</v>
      </c>
      <c r="M18" s="152">
        <v>0</v>
      </c>
      <c r="N18" s="152">
        <v>0</v>
      </c>
      <c r="O18" s="152">
        <v>0</v>
      </c>
      <c r="P18" s="152">
        <v>2000</v>
      </c>
      <c r="Q18" s="152">
        <f t="shared" si="0"/>
        <v>2000</v>
      </c>
    </row>
    <row r="19" spans="1:18" ht="13.5" customHeight="1" x14ac:dyDescent="0.25">
      <c r="A19" s="153"/>
      <c r="B19" s="154"/>
      <c r="C19" s="148" t="s">
        <v>156</v>
      </c>
      <c r="D19" s="149" t="s">
        <v>335</v>
      </c>
      <c r="E19" s="150" t="s">
        <v>336</v>
      </c>
      <c r="F19" s="146" t="s">
        <v>328</v>
      </c>
      <c r="G19" s="151"/>
      <c r="H19" s="152">
        <v>0</v>
      </c>
      <c r="I19" s="152">
        <v>0</v>
      </c>
      <c r="J19" s="152">
        <v>0</v>
      </c>
      <c r="K19" s="152">
        <v>0</v>
      </c>
      <c r="L19" s="152">
        <v>0</v>
      </c>
      <c r="M19" s="152">
        <v>0</v>
      </c>
      <c r="N19" s="152">
        <v>0</v>
      </c>
      <c r="O19" s="152">
        <v>0</v>
      </c>
      <c r="P19" s="152">
        <v>132774.46</v>
      </c>
      <c r="Q19" s="152">
        <f t="shared" si="0"/>
        <v>132774.46</v>
      </c>
    </row>
    <row r="20" spans="1:18" ht="13.5" customHeight="1" x14ac:dyDescent="0.25">
      <c r="A20" s="153"/>
      <c r="B20" s="154"/>
      <c r="C20" s="148" t="s">
        <v>156</v>
      </c>
      <c r="D20" s="149" t="s">
        <v>337</v>
      </c>
      <c r="E20" s="150" t="s">
        <v>338</v>
      </c>
      <c r="F20" s="146" t="s">
        <v>328</v>
      </c>
      <c r="G20" s="151"/>
      <c r="H20" s="152">
        <v>0</v>
      </c>
      <c r="I20" s="152">
        <v>0</v>
      </c>
      <c r="J20" s="152">
        <v>0</v>
      </c>
      <c r="K20" s="152">
        <v>0</v>
      </c>
      <c r="L20" s="152">
        <v>0</v>
      </c>
      <c r="M20" s="152">
        <v>0</v>
      </c>
      <c r="N20" s="152">
        <v>0</v>
      </c>
      <c r="O20" s="152">
        <v>0</v>
      </c>
      <c r="P20" s="152">
        <v>2810</v>
      </c>
      <c r="Q20" s="152">
        <f t="shared" si="0"/>
        <v>2810</v>
      </c>
    </row>
    <row r="21" spans="1:18" ht="27" customHeight="1" x14ac:dyDescent="0.25">
      <c r="A21" s="153"/>
      <c r="B21" s="154"/>
      <c r="C21" s="148" t="s">
        <v>156</v>
      </c>
      <c r="D21" s="149" t="s">
        <v>339</v>
      </c>
      <c r="E21" s="150" t="s">
        <v>340</v>
      </c>
      <c r="F21" s="146" t="s">
        <v>328</v>
      </c>
      <c r="G21" s="151"/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v>0</v>
      </c>
      <c r="N21" s="152">
        <v>0</v>
      </c>
      <c r="O21" s="152">
        <v>0</v>
      </c>
      <c r="P21" s="152">
        <v>0</v>
      </c>
      <c r="Q21" s="152">
        <v>0</v>
      </c>
    </row>
    <row r="22" spans="1:18" s="161" customFormat="1" x14ac:dyDescent="0.25">
      <c r="A22" s="155"/>
      <c r="B22" s="156"/>
      <c r="C22" s="157" t="s">
        <v>341</v>
      </c>
      <c r="D22" s="158"/>
      <c r="E22" s="158"/>
      <c r="F22" s="158"/>
      <c r="G22" s="158"/>
      <c r="H22" s="159">
        <f>SUM(H15:H21)</f>
        <v>0</v>
      </c>
      <c r="I22" s="159">
        <f t="shared" ref="I22:Q22" si="1">SUM(I15:I21)</f>
        <v>0</v>
      </c>
      <c r="J22" s="159">
        <f t="shared" si="1"/>
        <v>0</v>
      </c>
      <c r="K22" s="159">
        <f t="shared" si="1"/>
        <v>0</v>
      </c>
      <c r="L22" s="159">
        <f t="shared" si="1"/>
        <v>0</v>
      </c>
      <c r="M22" s="159">
        <f t="shared" si="1"/>
        <v>0</v>
      </c>
      <c r="N22" s="159">
        <f t="shared" si="1"/>
        <v>0</v>
      </c>
      <c r="O22" s="159">
        <f t="shared" si="1"/>
        <v>0</v>
      </c>
      <c r="P22" s="159">
        <f t="shared" si="1"/>
        <v>1256895.46</v>
      </c>
      <c r="Q22" s="159">
        <f t="shared" si="1"/>
        <v>1256895.46</v>
      </c>
      <c r="R22" s="160">
        <f>SUM(H22:P22)</f>
        <v>1256895.46</v>
      </c>
    </row>
    <row r="23" spans="1:18" s="161" customFormat="1" x14ac:dyDescent="0.25">
      <c r="A23" s="157" t="s">
        <v>342</v>
      </c>
      <c r="B23" s="158"/>
      <c r="C23" s="158"/>
      <c r="D23" s="158"/>
      <c r="E23" s="158"/>
      <c r="F23" s="158"/>
      <c r="G23" s="158"/>
      <c r="H23" s="159">
        <v>0</v>
      </c>
      <c r="I23" s="159">
        <v>0</v>
      </c>
      <c r="J23" s="159">
        <v>0</v>
      </c>
      <c r="K23" s="159">
        <v>0</v>
      </c>
      <c r="L23" s="159">
        <v>0</v>
      </c>
      <c r="M23" s="159">
        <v>0</v>
      </c>
      <c r="N23" s="159">
        <v>0</v>
      </c>
      <c r="O23" s="159">
        <v>0</v>
      </c>
      <c r="P23" s="159">
        <v>4939593.46</v>
      </c>
      <c r="Q23" s="159">
        <v>4939593.46</v>
      </c>
      <c r="R23" s="160">
        <f>SUM(H23:P23)</f>
        <v>4939593.46</v>
      </c>
    </row>
    <row r="24" spans="1:18" ht="13.5" customHeight="1" x14ac:dyDescent="0.25">
      <c r="A24" s="146" t="s">
        <v>72</v>
      </c>
      <c r="B24" s="147" t="s">
        <v>343</v>
      </c>
      <c r="C24" s="148" t="s">
        <v>156</v>
      </c>
      <c r="D24" s="149" t="s">
        <v>344</v>
      </c>
      <c r="E24" s="150" t="s">
        <v>345</v>
      </c>
      <c r="F24" s="146" t="s">
        <v>328</v>
      </c>
      <c r="G24" s="151"/>
      <c r="H24" s="152">
        <v>42840</v>
      </c>
      <c r="I24" s="152">
        <v>0</v>
      </c>
      <c r="J24" s="152">
        <v>0</v>
      </c>
      <c r="K24" s="152">
        <v>0</v>
      </c>
      <c r="L24" s="152">
        <v>0</v>
      </c>
      <c r="M24" s="152">
        <v>0</v>
      </c>
      <c r="N24" s="152">
        <v>0</v>
      </c>
      <c r="O24" s="152">
        <v>0</v>
      </c>
      <c r="P24" s="152">
        <v>0</v>
      </c>
      <c r="Q24" s="152">
        <f t="shared" ref="Q24:Q28" si="2">SUM(H24:P24)</f>
        <v>42840</v>
      </c>
    </row>
    <row r="25" spans="1:18" ht="13.5" customHeight="1" x14ac:dyDescent="0.25">
      <c r="A25" s="153"/>
      <c r="B25" s="154"/>
      <c r="C25" s="148" t="s">
        <v>156</v>
      </c>
      <c r="D25" s="149" t="s">
        <v>346</v>
      </c>
      <c r="E25" s="150" t="s">
        <v>347</v>
      </c>
      <c r="F25" s="146" t="s">
        <v>328</v>
      </c>
      <c r="G25" s="151"/>
      <c r="H25" s="152">
        <v>3510</v>
      </c>
      <c r="I25" s="152">
        <v>0</v>
      </c>
      <c r="J25" s="152">
        <v>0</v>
      </c>
      <c r="K25" s="152">
        <v>0</v>
      </c>
      <c r="L25" s="152">
        <v>0</v>
      </c>
      <c r="M25" s="152">
        <v>0</v>
      </c>
      <c r="N25" s="152">
        <v>0</v>
      </c>
      <c r="O25" s="152">
        <v>0</v>
      </c>
      <c r="P25" s="152">
        <v>0</v>
      </c>
      <c r="Q25" s="152">
        <f t="shared" si="2"/>
        <v>3510</v>
      </c>
    </row>
    <row r="26" spans="1:18" ht="13.5" customHeight="1" x14ac:dyDescent="0.25">
      <c r="A26" s="153"/>
      <c r="B26" s="154"/>
      <c r="C26" s="148" t="s">
        <v>156</v>
      </c>
      <c r="D26" s="149" t="s">
        <v>348</v>
      </c>
      <c r="E26" s="150" t="s">
        <v>349</v>
      </c>
      <c r="F26" s="146" t="s">
        <v>328</v>
      </c>
      <c r="G26" s="151"/>
      <c r="H26" s="152">
        <v>3510</v>
      </c>
      <c r="I26" s="152">
        <v>0</v>
      </c>
      <c r="J26" s="152">
        <v>0</v>
      </c>
      <c r="K26" s="152">
        <v>0</v>
      </c>
      <c r="L26" s="152">
        <v>0</v>
      </c>
      <c r="M26" s="152">
        <v>0</v>
      </c>
      <c r="N26" s="152">
        <v>0</v>
      </c>
      <c r="O26" s="152">
        <v>0</v>
      </c>
      <c r="P26" s="152">
        <v>0</v>
      </c>
      <c r="Q26" s="152">
        <f t="shared" si="2"/>
        <v>3510</v>
      </c>
    </row>
    <row r="27" spans="1:18" ht="27" customHeight="1" x14ac:dyDescent="0.25">
      <c r="A27" s="153"/>
      <c r="B27" s="154"/>
      <c r="C27" s="148" t="s">
        <v>156</v>
      </c>
      <c r="D27" s="149" t="s">
        <v>350</v>
      </c>
      <c r="E27" s="150" t="s">
        <v>351</v>
      </c>
      <c r="F27" s="146" t="s">
        <v>328</v>
      </c>
      <c r="G27" s="151"/>
      <c r="H27" s="152">
        <v>7200</v>
      </c>
      <c r="I27" s="152">
        <v>0</v>
      </c>
      <c r="J27" s="152">
        <v>0</v>
      </c>
      <c r="K27" s="152">
        <v>0</v>
      </c>
      <c r="L27" s="152">
        <v>0</v>
      </c>
      <c r="M27" s="152">
        <v>0</v>
      </c>
      <c r="N27" s="152">
        <v>0</v>
      </c>
      <c r="O27" s="152">
        <v>0</v>
      </c>
      <c r="P27" s="152">
        <v>0</v>
      </c>
      <c r="Q27" s="152">
        <f t="shared" si="2"/>
        <v>7200</v>
      </c>
    </row>
    <row r="28" spans="1:18" ht="27" customHeight="1" x14ac:dyDescent="0.25">
      <c r="A28" s="153"/>
      <c r="B28" s="154"/>
      <c r="C28" s="148" t="s">
        <v>156</v>
      </c>
      <c r="D28" s="149" t="s">
        <v>352</v>
      </c>
      <c r="E28" s="150" t="s">
        <v>353</v>
      </c>
      <c r="F28" s="146" t="s">
        <v>328</v>
      </c>
      <c r="G28" s="151"/>
      <c r="H28" s="152">
        <v>157200</v>
      </c>
      <c r="I28" s="152">
        <v>0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0</v>
      </c>
      <c r="P28" s="152">
        <v>0</v>
      </c>
      <c r="Q28" s="152">
        <f t="shared" si="2"/>
        <v>157200</v>
      </c>
    </row>
    <row r="29" spans="1:18" s="161" customFormat="1" x14ac:dyDescent="0.25">
      <c r="A29" s="155"/>
      <c r="B29" s="156"/>
      <c r="C29" s="157" t="s">
        <v>341</v>
      </c>
      <c r="D29" s="158"/>
      <c r="E29" s="158"/>
      <c r="F29" s="158"/>
      <c r="G29" s="158"/>
      <c r="H29" s="159">
        <f>SUM(H24:H28)</f>
        <v>214260</v>
      </c>
      <c r="I29" s="159">
        <f t="shared" ref="I29:Q29" si="3">SUM(I24:I28)</f>
        <v>0</v>
      </c>
      <c r="J29" s="159">
        <f t="shared" si="3"/>
        <v>0</v>
      </c>
      <c r="K29" s="159">
        <f t="shared" si="3"/>
        <v>0</v>
      </c>
      <c r="L29" s="159">
        <f t="shared" si="3"/>
        <v>0</v>
      </c>
      <c r="M29" s="159">
        <f t="shared" si="3"/>
        <v>0</v>
      </c>
      <c r="N29" s="159">
        <f t="shared" si="3"/>
        <v>0</v>
      </c>
      <c r="O29" s="159">
        <f t="shared" si="3"/>
        <v>0</v>
      </c>
      <c r="P29" s="159">
        <f t="shared" si="3"/>
        <v>0</v>
      </c>
      <c r="Q29" s="159">
        <f t="shared" si="3"/>
        <v>214260</v>
      </c>
      <c r="R29" s="160">
        <f t="shared" ref="R29:R30" si="4">SUM(H29:P29)</f>
        <v>214260</v>
      </c>
    </row>
    <row r="30" spans="1:18" s="161" customFormat="1" x14ac:dyDescent="0.25">
      <c r="A30" s="157" t="s">
        <v>342</v>
      </c>
      <c r="B30" s="158"/>
      <c r="C30" s="158"/>
      <c r="D30" s="158"/>
      <c r="E30" s="158"/>
      <c r="F30" s="158"/>
      <c r="G30" s="158"/>
      <c r="H30" s="159">
        <v>857040</v>
      </c>
      <c r="I30" s="159">
        <v>0</v>
      </c>
      <c r="J30" s="159">
        <v>0</v>
      </c>
      <c r="K30" s="159">
        <v>0</v>
      </c>
      <c r="L30" s="159">
        <v>0</v>
      </c>
      <c r="M30" s="159">
        <v>0</v>
      </c>
      <c r="N30" s="159">
        <v>0</v>
      </c>
      <c r="O30" s="159">
        <v>0</v>
      </c>
      <c r="P30" s="159">
        <v>0</v>
      </c>
      <c r="Q30" s="159">
        <v>857040</v>
      </c>
      <c r="R30" s="160">
        <f t="shared" si="4"/>
        <v>857040</v>
      </c>
    </row>
    <row r="31" spans="1:18" ht="13.5" customHeight="1" x14ac:dyDescent="0.25">
      <c r="A31" s="146" t="s">
        <v>74</v>
      </c>
      <c r="B31" s="147" t="s">
        <v>354</v>
      </c>
      <c r="C31" s="148" t="s">
        <v>156</v>
      </c>
      <c r="D31" s="149" t="s">
        <v>355</v>
      </c>
      <c r="E31" s="150" t="s">
        <v>356</v>
      </c>
      <c r="F31" s="146" t="s">
        <v>328</v>
      </c>
      <c r="G31" s="151"/>
      <c r="H31" s="152">
        <v>196750</v>
      </c>
      <c r="I31" s="152">
        <v>123570</v>
      </c>
      <c r="J31" s="152">
        <v>18270</v>
      </c>
      <c r="K31" s="152">
        <v>0</v>
      </c>
      <c r="L31" s="152">
        <v>50890</v>
      </c>
      <c r="M31" s="152">
        <v>0</v>
      </c>
      <c r="N31" s="152">
        <v>0</v>
      </c>
      <c r="O31" s="152">
        <v>0</v>
      </c>
      <c r="P31" s="152">
        <v>0</v>
      </c>
      <c r="Q31" s="152">
        <f t="shared" ref="Q31:Q34" si="5">SUM(H31:P31)</f>
        <v>389480</v>
      </c>
    </row>
    <row r="32" spans="1:18" ht="13.5" customHeight="1" x14ac:dyDescent="0.25">
      <c r="A32" s="153"/>
      <c r="B32" s="154"/>
      <c r="C32" s="148" t="s">
        <v>156</v>
      </c>
      <c r="D32" s="149" t="s">
        <v>357</v>
      </c>
      <c r="E32" s="150" t="s">
        <v>358</v>
      </c>
      <c r="F32" s="146" t="s">
        <v>328</v>
      </c>
      <c r="G32" s="151"/>
      <c r="H32" s="152">
        <v>17500</v>
      </c>
      <c r="I32" s="152">
        <v>3500</v>
      </c>
      <c r="J32" s="152">
        <v>0</v>
      </c>
      <c r="K32" s="152">
        <v>0</v>
      </c>
      <c r="L32" s="152">
        <v>3500</v>
      </c>
      <c r="M32" s="152">
        <v>0</v>
      </c>
      <c r="N32" s="152">
        <v>0</v>
      </c>
      <c r="O32" s="152">
        <v>0</v>
      </c>
      <c r="P32" s="152">
        <v>0</v>
      </c>
      <c r="Q32" s="152">
        <f t="shared" si="5"/>
        <v>24500</v>
      </c>
    </row>
    <row r="33" spans="1:18" ht="13.5" customHeight="1" x14ac:dyDescent="0.25">
      <c r="A33" s="153"/>
      <c r="B33" s="154"/>
      <c r="C33" s="148" t="s">
        <v>156</v>
      </c>
      <c r="D33" s="149" t="s">
        <v>359</v>
      </c>
      <c r="E33" s="150" t="s">
        <v>360</v>
      </c>
      <c r="F33" s="146" t="s">
        <v>328</v>
      </c>
      <c r="G33" s="151"/>
      <c r="H33" s="152">
        <v>40570</v>
      </c>
      <c r="I33" s="152">
        <v>27790</v>
      </c>
      <c r="J33" s="152">
        <v>12330</v>
      </c>
      <c r="K33" s="152">
        <v>0</v>
      </c>
      <c r="L33" s="152">
        <v>21410</v>
      </c>
      <c r="M33" s="152">
        <v>0</v>
      </c>
      <c r="N33" s="152">
        <v>0</v>
      </c>
      <c r="O33" s="152">
        <v>0</v>
      </c>
      <c r="P33" s="152">
        <v>0</v>
      </c>
      <c r="Q33" s="152">
        <f t="shared" si="5"/>
        <v>102100</v>
      </c>
    </row>
    <row r="34" spans="1:18" ht="13.5" customHeight="1" x14ac:dyDescent="0.25">
      <c r="A34" s="153"/>
      <c r="B34" s="154"/>
      <c r="C34" s="148" t="s">
        <v>156</v>
      </c>
      <c r="D34" s="149" t="s">
        <v>361</v>
      </c>
      <c r="E34" s="150" t="s">
        <v>362</v>
      </c>
      <c r="F34" s="146" t="s">
        <v>328</v>
      </c>
      <c r="G34" s="151"/>
      <c r="H34" s="152">
        <v>4815</v>
      </c>
      <c r="I34" s="152">
        <v>775</v>
      </c>
      <c r="J34" s="152">
        <v>955</v>
      </c>
      <c r="K34" s="152">
        <v>0</v>
      </c>
      <c r="L34" s="152">
        <v>1875</v>
      </c>
      <c r="M34" s="152">
        <v>0</v>
      </c>
      <c r="N34" s="152">
        <v>0</v>
      </c>
      <c r="O34" s="152">
        <v>0</v>
      </c>
      <c r="P34" s="152">
        <v>0</v>
      </c>
      <c r="Q34" s="152">
        <f t="shared" si="5"/>
        <v>8420</v>
      </c>
    </row>
    <row r="35" spans="1:18" s="161" customFormat="1" ht="13.5" customHeight="1" x14ac:dyDescent="0.25">
      <c r="A35" s="155"/>
      <c r="B35" s="156"/>
      <c r="C35" s="157" t="s">
        <v>341</v>
      </c>
      <c r="D35" s="158"/>
      <c r="E35" s="158"/>
      <c r="F35" s="158"/>
      <c r="G35" s="158"/>
      <c r="H35" s="159">
        <f>SUM(H31:H34)</f>
        <v>259635</v>
      </c>
      <c r="I35" s="159">
        <f t="shared" ref="I35:Q35" si="6">SUM(I31:I34)</f>
        <v>155635</v>
      </c>
      <c r="J35" s="159">
        <f t="shared" si="6"/>
        <v>31555</v>
      </c>
      <c r="K35" s="159">
        <f t="shared" si="6"/>
        <v>0</v>
      </c>
      <c r="L35" s="159">
        <f t="shared" si="6"/>
        <v>77675</v>
      </c>
      <c r="M35" s="159">
        <f t="shared" si="6"/>
        <v>0</v>
      </c>
      <c r="N35" s="159">
        <f t="shared" si="6"/>
        <v>0</v>
      </c>
      <c r="O35" s="159">
        <f t="shared" si="6"/>
        <v>0</v>
      </c>
      <c r="P35" s="159">
        <f t="shared" si="6"/>
        <v>0</v>
      </c>
      <c r="Q35" s="159">
        <f t="shared" si="6"/>
        <v>524500</v>
      </c>
      <c r="R35" s="160">
        <f t="shared" ref="R35:R36" si="7">SUM(H35:P35)</f>
        <v>524500</v>
      </c>
    </row>
    <row r="36" spans="1:18" s="161" customFormat="1" ht="13.5" customHeight="1" x14ac:dyDescent="0.25">
      <c r="A36" s="157" t="s">
        <v>342</v>
      </c>
      <c r="B36" s="158"/>
      <c r="C36" s="158"/>
      <c r="D36" s="158"/>
      <c r="E36" s="158"/>
      <c r="F36" s="158"/>
      <c r="G36" s="158"/>
      <c r="H36" s="159">
        <v>1038540</v>
      </c>
      <c r="I36" s="159">
        <v>622540</v>
      </c>
      <c r="J36" s="159">
        <v>126220</v>
      </c>
      <c r="K36" s="159">
        <v>0</v>
      </c>
      <c r="L36" s="159">
        <v>310700</v>
      </c>
      <c r="M36" s="159">
        <v>0</v>
      </c>
      <c r="N36" s="159">
        <v>0</v>
      </c>
      <c r="O36" s="159">
        <v>0</v>
      </c>
      <c r="P36" s="159">
        <v>0</v>
      </c>
      <c r="Q36" s="159">
        <v>2098000</v>
      </c>
      <c r="R36" s="160">
        <f t="shared" si="7"/>
        <v>2098000</v>
      </c>
    </row>
    <row r="37" spans="1:18" ht="27" customHeight="1" x14ac:dyDescent="0.25">
      <c r="A37" s="146" t="s">
        <v>76</v>
      </c>
      <c r="B37" s="147" t="s">
        <v>363</v>
      </c>
      <c r="C37" s="148" t="s">
        <v>156</v>
      </c>
      <c r="D37" s="149" t="s">
        <v>364</v>
      </c>
      <c r="E37" s="150" t="s">
        <v>365</v>
      </c>
      <c r="F37" s="146" t="s">
        <v>328</v>
      </c>
      <c r="G37" s="151"/>
      <c r="H37" s="152">
        <v>0</v>
      </c>
      <c r="I37" s="152">
        <v>0</v>
      </c>
      <c r="J37" s="152">
        <v>0</v>
      </c>
      <c r="K37" s="152">
        <v>0</v>
      </c>
      <c r="L37" s="152">
        <v>0</v>
      </c>
      <c r="M37" s="152">
        <v>0</v>
      </c>
      <c r="N37" s="152">
        <v>0</v>
      </c>
      <c r="O37" s="152">
        <v>0</v>
      </c>
      <c r="P37" s="152">
        <v>0</v>
      </c>
      <c r="Q37" s="152">
        <v>0</v>
      </c>
    </row>
    <row r="38" spans="1:18" ht="13.5" customHeight="1" x14ac:dyDescent="0.25">
      <c r="A38" s="153"/>
      <c r="B38" s="154"/>
      <c r="C38" s="148" t="s">
        <v>156</v>
      </c>
      <c r="D38" s="149" t="s">
        <v>366</v>
      </c>
      <c r="E38" s="150" t="s">
        <v>367</v>
      </c>
      <c r="F38" s="146" t="s">
        <v>328</v>
      </c>
      <c r="G38" s="151"/>
      <c r="H38" s="152">
        <v>0</v>
      </c>
      <c r="I38" s="152">
        <v>2500</v>
      </c>
      <c r="J38" s="152">
        <v>0</v>
      </c>
      <c r="K38" s="152">
        <v>0</v>
      </c>
      <c r="L38" s="152">
        <v>3500</v>
      </c>
      <c r="M38" s="152">
        <v>0</v>
      </c>
      <c r="N38" s="152">
        <v>0</v>
      </c>
      <c r="O38" s="152">
        <v>0</v>
      </c>
      <c r="P38" s="152">
        <v>0</v>
      </c>
      <c r="Q38" s="152">
        <f t="shared" ref="Q38:Q39" si="8">SUM(H38:P38)</f>
        <v>6000</v>
      </c>
    </row>
    <row r="39" spans="1:18" ht="13.5" customHeight="1" x14ac:dyDescent="0.25">
      <c r="A39" s="153"/>
      <c r="B39" s="154"/>
      <c r="C39" s="148" t="s">
        <v>156</v>
      </c>
      <c r="D39" s="149" t="s">
        <v>368</v>
      </c>
      <c r="E39" s="150" t="s">
        <v>369</v>
      </c>
      <c r="F39" s="146" t="s">
        <v>328</v>
      </c>
      <c r="G39" s="151"/>
      <c r="H39" s="152">
        <v>8000</v>
      </c>
      <c r="I39" s="152">
        <v>0</v>
      </c>
      <c r="J39" s="152">
        <v>0</v>
      </c>
      <c r="K39" s="152">
        <v>0</v>
      </c>
      <c r="L39" s="152">
        <v>0</v>
      </c>
      <c r="M39" s="152">
        <v>0</v>
      </c>
      <c r="N39" s="152">
        <v>0</v>
      </c>
      <c r="O39" s="152">
        <v>0</v>
      </c>
      <c r="P39" s="152">
        <v>0</v>
      </c>
      <c r="Q39" s="152">
        <f t="shared" si="8"/>
        <v>8000</v>
      </c>
    </row>
    <row r="40" spans="1:18" s="161" customFormat="1" x14ac:dyDescent="0.25">
      <c r="A40" s="155"/>
      <c r="B40" s="156"/>
      <c r="C40" s="157" t="s">
        <v>341</v>
      </c>
      <c r="D40" s="158"/>
      <c r="E40" s="158"/>
      <c r="F40" s="158"/>
      <c r="G40" s="158"/>
      <c r="H40" s="159">
        <f>SUM(H37:H39)</f>
        <v>8000</v>
      </c>
      <c r="I40" s="159">
        <f t="shared" ref="I40:Q40" si="9">SUM(I37:I39)</f>
        <v>2500</v>
      </c>
      <c r="J40" s="159">
        <f t="shared" si="9"/>
        <v>0</v>
      </c>
      <c r="K40" s="159">
        <f t="shared" si="9"/>
        <v>0</v>
      </c>
      <c r="L40" s="159">
        <f t="shared" si="9"/>
        <v>3500</v>
      </c>
      <c r="M40" s="159">
        <f t="shared" si="9"/>
        <v>0</v>
      </c>
      <c r="N40" s="159">
        <f t="shared" si="9"/>
        <v>0</v>
      </c>
      <c r="O40" s="159">
        <f t="shared" si="9"/>
        <v>0</v>
      </c>
      <c r="P40" s="159">
        <f t="shared" si="9"/>
        <v>0</v>
      </c>
      <c r="Q40" s="159">
        <f t="shared" si="9"/>
        <v>14000</v>
      </c>
      <c r="R40" s="160">
        <f t="shared" ref="R40:R41" si="10">SUM(H40:P40)</f>
        <v>14000</v>
      </c>
    </row>
    <row r="41" spans="1:18" s="161" customFormat="1" ht="13.5" customHeight="1" x14ac:dyDescent="0.25">
      <c r="A41" s="157" t="s">
        <v>342</v>
      </c>
      <c r="B41" s="158"/>
      <c r="C41" s="158"/>
      <c r="D41" s="158"/>
      <c r="E41" s="158"/>
      <c r="F41" s="158"/>
      <c r="G41" s="158"/>
      <c r="H41" s="159">
        <v>10400</v>
      </c>
      <c r="I41" s="159">
        <v>99000</v>
      </c>
      <c r="J41" s="159">
        <v>0</v>
      </c>
      <c r="K41" s="159">
        <v>0</v>
      </c>
      <c r="L41" s="159">
        <v>26500</v>
      </c>
      <c r="M41" s="159">
        <v>0</v>
      </c>
      <c r="N41" s="159">
        <v>0</v>
      </c>
      <c r="O41" s="159">
        <v>0</v>
      </c>
      <c r="P41" s="159">
        <v>0</v>
      </c>
      <c r="Q41" s="159">
        <v>135900</v>
      </c>
      <c r="R41" s="160">
        <f t="shared" si="10"/>
        <v>135900</v>
      </c>
    </row>
    <row r="42" spans="1:18" ht="13.5" customHeight="1" x14ac:dyDescent="0.25">
      <c r="A42" s="146" t="s">
        <v>78</v>
      </c>
      <c r="B42" s="147" t="s">
        <v>370</v>
      </c>
      <c r="C42" s="148" t="s">
        <v>156</v>
      </c>
      <c r="D42" s="149" t="s">
        <v>371</v>
      </c>
      <c r="E42" s="150" t="s">
        <v>372</v>
      </c>
      <c r="F42" s="146" t="s">
        <v>328</v>
      </c>
      <c r="G42" s="151"/>
      <c r="H42" s="152">
        <v>8994.5</v>
      </c>
      <c r="I42" s="152">
        <v>4248</v>
      </c>
      <c r="J42" s="152">
        <v>0</v>
      </c>
      <c r="K42" s="152">
        <v>0</v>
      </c>
      <c r="L42" s="152">
        <v>0</v>
      </c>
      <c r="M42" s="152">
        <v>0</v>
      </c>
      <c r="N42" s="152">
        <v>0</v>
      </c>
      <c r="O42" s="152">
        <v>0</v>
      </c>
      <c r="P42" s="152">
        <v>0</v>
      </c>
      <c r="Q42" s="152">
        <f t="shared" ref="Q42:Q45" si="11">SUM(H42:P42)</f>
        <v>13242.5</v>
      </c>
    </row>
    <row r="43" spans="1:18" ht="13.5" customHeight="1" x14ac:dyDescent="0.25">
      <c r="A43" s="153"/>
      <c r="B43" s="154"/>
      <c r="C43" s="148" t="s">
        <v>156</v>
      </c>
      <c r="D43" s="149" t="s">
        <v>373</v>
      </c>
      <c r="E43" s="150" t="s">
        <v>374</v>
      </c>
      <c r="F43" s="146" t="s">
        <v>328</v>
      </c>
      <c r="G43" s="151"/>
      <c r="H43" s="152">
        <v>0</v>
      </c>
      <c r="I43" s="152">
        <v>0</v>
      </c>
      <c r="J43" s="152">
        <v>0</v>
      </c>
      <c r="K43" s="152">
        <v>0</v>
      </c>
      <c r="L43" s="152">
        <v>0</v>
      </c>
      <c r="M43" s="152">
        <v>0</v>
      </c>
      <c r="N43" s="152">
        <v>0</v>
      </c>
      <c r="O43" s="152">
        <v>0</v>
      </c>
      <c r="P43" s="152">
        <v>0</v>
      </c>
      <c r="Q43" s="152">
        <f t="shared" si="11"/>
        <v>0</v>
      </c>
    </row>
    <row r="44" spans="1:18" ht="27" customHeight="1" x14ac:dyDescent="0.25">
      <c r="A44" s="153"/>
      <c r="B44" s="154"/>
      <c r="C44" s="148" t="s">
        <v>156</v>
      </c>
      <c r="D44" s="149" t="s">
        <v>375</v>
      </c>
      <c r="E44" s="150" t="s">
        <v>376</v>
      </c>
      <c r="F44" s="146" t="s">
        <v>328</v>
      </c>
      <c r="G44" s="151"/>
      <c r="H44" s="152">
        <v>13556.1</v>
      </c>
      <c r="I44" s="152">
        <v>3200</v>
      </c>
      <c r="J44" s="152">
        <v>0</v>
      </c>
      <c r="K44" s="152">
        <v>37400</v>
      </c>
      <c r="L44" s="152">
        <v>16700</v>
      </c>
      <c r="M44" s="152">
        <v>0</v>
      </c>
      <c r="N44" s="152">
        <v>0</v>
      </c>
      <c r="O44" s="152">
        <v>0</v>
      </c>
      <c r="P44" s="152">
        <v>0</v>
      </c>
      <c r="Q44" s="152">
        <f t="shared" si="11"/>
        <v>70856.100000000006</v>
      </c>
    </row>
    <row r="45" spans="1:18" ht="13.5" customHeight="1" x14ac:dyDescent="0.25">
      <c r="A45" s="153"/>
      <c r="B45" s="154"/>
      <c r="C45" s="148" t="s">
        <v>156</v>
      </c>
      <c r="D45" s="149" t="s">
        <v>377</v>
      </c>
      <c r="E45" s="150" t="s">
        <v>378</v>
      </c>
      <c r="F45" s="146" t="s">
        <v>328</v>
      </c>
      <c r="G45" s="151"/>
      <c r="H45" s="152">
        <v>4555</v>
      </c>
      <c r="I45" s="152">
        <v>0</v>
      </c>
      <c r="J45" s="152">
        <v>0</v>
      </c>
      <c r="K45" s="152">
        <v>0</v>
      </c>
      <c r="L45" s="152">
        <v>0</v>
      </c>
      <c r="M45" s="152">
        <v>0</v>
      </c>
      <c r="N45" s="152">
        <v>0</v>
      </c>
      <c r="O45" s="152">
        <v>0</v>
      </c>
      <c r="P45" s="152">
        <v>0</v>
      </c>
      <c r="Q45" s="152">
        <f t="shared" si="11"/>
        <v>4555</v>
      </c>
    </row>
    <row r="46" spans="1:18" s="161" customFormat="1" ht="13.5" customHeight="1" x14ac:dyDescent="0.25">
      <c r="A46" s="155"/>
      <c r="B46" s="156"/>
      <c r="C46" s="157" t="s">
        <v>341</v>
      </c>
      <c r="D46" s="158"/>
      <c r="E46" s="158"/>
      <c r="F46" s="158"/>
      <c r="G46" s="158"/>
      <c r="H46" s="159">
        <f>SUM(H42:H45)</f>
        <v>27105.599999999999</v>
      </c>
      <c r="I46" s="159">
        <f t="shared" ref="I46:Q46" si="12">SUM(I42:I45)</f>
        <v>7448</v>
      </c>
      <c r="J46" s="159">
        <f t="shared" si="12"/>
        <v>0</v>
      </c>
      <c r="K46" s="159">
        <f t="shared" si="12"/>
        <v>37400</v>
      </c>
      <c r="L46" s="159">
        <f t="shared" si="12"/>
        <v>16700</v>
      </c>
      <c r="M46" s="159">
        <f t="shared" si="12"/>
        <v>0</v>
      </c>
      <c r="N46" s="159">
        <f t="shared" si="12"/>
        <v>0</v>
      </c>
      <c r="O46" s="159">
        <f t="shared" si="12"/>
        <v>0</v>
      </c>
      <c r="P46" s="159">
        <f t="shared" si="12"/>
        <v>0</v>
      </c>
      <c r="Q46" s="159">
        <f t="shared" si="12"/>
        <v>88653.6</v>
      </c>
      <c r="R46" s="160">
        <f t="shared" ref="R46:R47" si="13">SUM(H46:P46)</f>
        <v>88653.6</v>
      </c>
    </row>
    <row r="47" spans="1:18" s="161" customFormat="1" ht="13.5" customHeight="1" x14ac:dyDescent="0.25">
      <c r="A47" s="157" t="s">
        <v>342</v>
      </c>
      <c r="B47" s="158"/>
      <c r="C47" s="158"/>
      <c r="D47" s="158"/>
      <c r="E47" s="158"/>
      <c r="F47" s="158"/>
      <c r="G47" s="158"/>
      <c r="H47" s="159">
        <v>159776.64000000001</v>
      </c>
      <c r="I47" s="159">
        <v>16308</v>
      </c>
      <c r="J47" s="159">
        <v>0</v>
      </c>
      <c r="K47" s="159">
        <v>66000</v>
      </c>
      <c r="L47" s="159">
        <v>83035</v>
      </c>
      <c r="M47" s="159">
        <v>0</v>
      </c>
      <c r="N47" s="159">
        <v>0</v>
      </c>
      <c r="O47" s="159">
        <v>100000</v>
      </c>
      <c r="P47" s="159">
        <v>0</v>
      </c>
      <c r="Q47" s="159">
        <v>425119.64</v>
      </c>
      <c r="R47" s="160">
        <f t="shared" si="13"/>
        <v>425119.64</v>
      </c>
    </row>
    <row r="48" spans="1:18" ht="13.5" customHeight="1" x14ac:dyDescent="0.25">
      <c r="A48" s="146" t="s">
        <v>80</v>
      </c>
      <c r="B48" s="147" t="s">
        <v>379</v>
      </c>
      <c r="C48" s="148" t="s">
        <v>156</v>
      </c>
      <c r="D48" s="149" t="s">
        <v>380</v>
      </c>
      <c r="E48" s="150" t="s">
        <v>381</v>
      </c>
      <c r="F48" s="146" t="s">
        <v>328</v>
      </c>
      <c r="G48" s="151"/>
      <c r="H48" s="152">
        <v>0</v>
      </c>
      <c r="I48" s="152">
        <v>18168</v>
      </c>
      <c r="J48" s="152">
        <v>0</v>
      </c>
      <c r="K48" s="152">
        <v>0</v>
      </c>
      <c r="L48" s="152">
        <v>0</v>
      </c>
      <c r="M48" s="152">
        <v>0</v>
      </c>
      <c r="N48" s="152">
        <v>0</v>
      </c>
      <c r="O48" s="152">
        <v>0</v>
      </c>
      <c r="P48" s="152">
        <v>0</v>
      </c>
      <c r="Q48" s="152">
        <f t="shared" ref="Q48:Q51" si="14">SUM(H48:P48)</f>
        <v>18168</v>
      </c>
    </row>
    <row r="49" spans="1:18" ht="13.5" customHeight="1" x14ac:dyDescent="0.25">
      <c r="A49" s="153"/>
      <c r="B49" s="154"/>
      <c r="C49" s="148" t="s">
        <v>156</v>
      </c>
      <c r="D49" s="149" t="s">
        <v>382</v>
      </c>
      <c r="E49" s="150" t="s">
        <v>383</v>
      </c>
      <c r="F49" s="146" t="s">
        <v>328</v>
      </c>
      <c r="G49" s="151"/>
      <c r="H49" s="152">
        <v>0</v>
      </c>
      <c r="I49" s="152">
        <v>0</v>
      </c>
      <c r="J49" s="152">
        <v>0</v>
      </c>
      <c r="K49" s="152">
        <v>0</v>
      </c>
      <c r="L49" s="152">
        <v>0</v>
      </c>
      <c r="M49" s="152">
        <v>0</v>
      </c>
      <c r="N49" s="152">
        <v>0</v>
      </c>
      <c r="O49" s="152">
        <v>0</v>
      </c>
      <c r="P49" s="152">
        <v>0</v>
      </c>
      <c r="Q49" s="152">
        <f t="shared" si="14"/>
        <v>0</v>
      </c>
    </row>
    <row r="50" spans="1:18" ht="13.5" customHeight="1" x14ac:dyDescent="0.25">
      <c r="A50" s="153"/>
      <c r="B50" s="154"/>
      <c r="C50" s="148" t="s">
        <v>156</v>
      </c>
      <c r="D50" s="149" t="s">
        <v>384</v>
      </c>
      <c r="E50" s="150" t="s">
        <v>385</v>
      </c>
      <c r="F50" s="146" t="s">
        <v>328</v>
      </c>
      <c r="G50" s="151"/>
      <c r="H50" s="152">
        <v>0</v>
      </c>
      <c r="I50" s="152">
        <v>0</v>
      </c>
      <c r="J50" s="152">
        <v>0</v>
      </c>
      <c r="K50" s="152">
        <v>0</v>
      </c>
      <c r="L50" s="152">
        <v>18800</v>
      </c>
      <c r="M50" s="152">
        <v>0</v>
      </c>
      <c r="N50" s="152">
        <v>0</v>
      </c>
      <c r="O50" s="152">
        <v>0</v>
      </c>
      <c r="P50" s="152">
        <v>0</v>
      </c>
      <c r="Q50" s="152">
        <f t="shared" si="14"/>
        <v>18800</v>
      </c>
    </row>
    <row r="51" spans="1:18" ht="13.5" customHeight="1" x14ac:dyDescent="0.25">
      <c r="A51" s="153"/>
      <c r="B51" s="154"/>
      <c r="C51" s="148" t="s">
        <v>156</v>
      </c>
      <c r="D51" s="149" t="s">
        <v>386</v>
      </c>
      <c r="E51" s="150" t="s">
        <v>387</v>
      </c>
      <c r="F51" s="146" t="s">
        <v>328</v>
      </c>
      <c r="G51" s="151"/>
      <c r="H51" s="152">
        <v>10895</v>
      </c>
      <c r="I51" s="152">
        <v>0</v>
      </c>
      <c r="J51" s="152">
        <v>0</v>
      </c>
      <c r="K51" s="152">
        <v>0</v>
      </c>
      <c r="L51" s="152">
        <v>17613</v>
      </c>
      <c r="M51" s="152">
        <v>0</v>
      </c>
      <c r="N51" s="152">
        <v>0</v>
      </c>
      <c r="O51" s="152">
        <v>0</v>
      </c>
      <c r="P51" s="152">
        <v>0</v>
      </c>
      <c r="Q51" s="152">
        <f t="shared" si="14"/>
        <v>28508</v>
      </c>
    </row>
    <row r="52" spans="1:18" s="161" customFormat="1" ht="13.5" customHeight="1" x14ac:dyDescent="0.25">
      <c r="A52" s="155"/>
      <c r="B52" s="156"/>
      <c r="C52" s="157" t="s">
        <v>341</v>
      </c>
      <c r="D52" s="158"/>
      <c r="E52" s="158"/>
      <c r="F52" s="158"/>
      <c r="G52" s="158"/>
      <c r="H52" s="159">
        <f>SUM(H48:H51)</f>
        <v>10895</v>
      </c>
      <c r="I52" s="159">
        <f t="shared" ref="I52:Q52" si="15">SUM(I48:I51)</f>
        <v>18168</v>
      </c>
      <c r="J52" s="159">
        <f t="shared" si="15"/>
        <v>0</v>
      </c>
      <c r="K52" s="159">
        <f t="shared" si="15"/>
        <v>0</v>
      </c>
      <c r="L52" s="159">
        <f t="shared" si="15"/>
        <v>36413</v>
      </c>
      <c r="M52" s="159">
        <f t="shared" si="15"/>
        <v>0</v>
      </c>
      <c r="N52" s="159">
        <f t="shared" si="15"/>
        <v>0</v>
      </c>
      <c r="O52" s="159">
        <f t="shared" si="15"/>
        <v>0</v>
      </c>
      <c r="P52" s="159">
        <f t="shared" si="15"/>
        <v>0</v>
      </c>
      <c r="Q52" s="159">
        <f t="shared" si="15"/>
        <v>65476</v>
      </c>
      <c r="R52" s="160">
        <f t="shared" ref="R52:R53" si="16">SUM(H52:P52)</f>
        <v>65476</v>
      </c>
    </row>
    <row r="53" spans="1:18" s="161" customFormat="1" ht="13.5" customHeight="1" x14ac:dyDescent="0.25">
      <c r="A53" s="157" t="s">
        <v>342</v>
      </c>
      <c r="B53" s="158"/>
      <c r="C53" s="158"/>
      <c r="D53" s="158"/>
      <c r="E53" s="158"/>
      <c r="F53" s="158"/>
      <c r="G53" s="158"/>
      <c r="H53" s="159">
        <v>29099.63</v>
      </c>
      <c r="I53" s="159">
        <v>18168</v>
      </c>
      <c r="J53" s="159">
        <v>0</v>
      </c>
      <c r="K53" s="159">
        <v>0</v>
      </c>
      <c r="L53" s="159">
        <v>152508</v>
      </c>
      <c r="M53" s="159">
        <v>0</v>
      </c>
      <c r="N53" s="159">
        <v>0</v>
      </c>
      <c r="O53" s="159">
        <v>0</v>
      </c>
      <c r="P53" s="159">
        <v>0</v>
      </c>
      <c r="Q53" s="159">
        <v>199775.63</v>
      </c>
      <c r="R53" s="160">
        <f t="shared" si="16"/>
        <v>199775.63</v>
      </c>
    </row>
    <row r="54" spans="1:18" ht="13.5" customHeight="1" x14ac:dyDescent="0.25">
      <c r="A54" s="146" t="s">
        <v>82</v>
      </c>
      <c r="B54" s="147" t="s">
        <v>388</v>
      </c>
      <c r="C54" s="148" t="s">
        <v>156</v>
      </c>
      <c r="D54" s="149" t="s">
        <v>389</v>
      </c>
      <c r="E54" s="150" t="s">
        <v>390</v>
      </c>
      <c r="F54" s="146" t="s">
        <v>328</v>
      </c>
      <c r="G54" s="151"/>
      <c r="H54" s="152">
        <v>17718.88</v>
      </c>
      <c r="I54" s="152">
        <v>0</v>
      </c>
      <c r="J54" s="152">
        <v>0</v>
      </c>
      <c r="K54" s="152">
        <v>0</v>
      </c>
      <c r="L54" s="152">
        <v>0</v>
      </c>
      <c r="M54" s="152">
        <v>0</v>
      </c>
      <c r="N54" s="152">
        <v>0</v>
      </c>
      <c r="O54" s="152">
        <v>0</v>
      </c>
      <c r="P54" s="152">
        <v>0</v>
      </c>
      <c r="Q54" s="152">
        <f t="shared" ref="Q54:Q56" si="17">SUM(H54:P54)</f>
        <v>17718.88</v>
      </c>
    </row>
    <row r="55" spans="1:18" ht="13.5" customHeight="1" x14ac:dyDescent="0.25">
      <c r="A55" s="153"/>
      <c r="B55" s="154"/>
      <c r="C55" s="148" t="s">
        <v>156</v>
      </c>
      <c r="D55" s="149" t="s">
        <v>391</v>
      </c>
      <c r="E55" s="150" t="s">
        <v>392</v>
      </c>
      <c r="F55" s="146" t="s">
        <v>328</v>
      </c>
      <c r="G55" s="151"/>
      <c r="H55" s="152">
        <v>0</v>
      </c>
      <c r="I55" s="152">
        <v>0</v>
      </c>
      <c r="J55" s="152">
        <v>0</v>
      </c>
      <c r="K55" s="152">
        <v>0</v>
      </c>
      <c r="L55" s="152">
        <v>0</v>
      </c>
      <c r="M55" s="152">
        <v>0</v>
      </c>
      <c r="N55" s="152">
        <v>0</v>
      </c>
      <c r="O55" s="152">
        <v>0</v>
      </c>
      <c r="P55" s="152">
        <v>0</v>
      </c>
      <c r="Q55" s="152">
        <f t="shared" si="17"/>
        <v>0</v>
      </c>
    </row>
    <row r="56" spans="1:18" ht="13.5" customHeight="1" x14ac:dyDescent="0.25">
      <c r="A56" s="153"/>
      <c r="B56" s="154"/>
      <c r="C56" s="148" t="s">
        <v>156</v>
      </c>
      <c r="D56" s="149" t="s">
        <v>393</v>
      </c>
      <c r="E56" s="150" t="s">
        <v>394</v>
      </c>
      <c r="F56" s="146" t="s">
        <v>328</v>
      </c>
      <c r="G56" s="151"/>
      <c r="H56" s="152">
        <v>0</v>
      </c>
      <c r="I56" s="152">
        <v>0</v>
      </c>
      <c r="J56" s="152">
        <v>0</v>
      </c>
      <c r="K56" s="152">
        <v>0</v>
      </c>
      <c r="L56" s="152">
        <v>0</v>
      </c>
      <c r="M56" s="152">
        <v>0</v>
      </c>
      <c r="N56" s="152">
        <v>0</v>
      </c>
      <c r="O56" s="152">
        <v>0</v>
      </c>
      <c r="P56" s="152">
        <v>0</v>
      </c>
      <c r="Q56" s="152">
        <f t="shared" si="17"/>
        <v>0</v>
      </c>
    </row>
    <row r="57" spans="1:18" ht="13.5" customHeight="1" x14ac:dyDescent="0.25">
      <c r="A57" s="153"/>
      <c r="B57" s="154"/>
      <c r="C57" s="148" t="s">
        <v>156</v>
      </c>
      <c r="D57" s="149" t="s">
        <v>395</v>
      </c>
      <c r="E57" s="150" t="s">
        <v>396</v>
      </c>
      <c r="F57" s="146" t="s">
        <v>328</v>
      </c>
      <c r="G57" s="151"/>
      <c r="H57" s="152">
        <v>0</v>
      </c>
      <c r="I57" s="152">
        <v>0</v>
      </c>
      <c r="J57" s="152">
        <v>0</v>
      </c>
      <c r="K57" s="152">
        <v>0</v>
      </c>
      <c r="L57" s="152">
        <v>0</v>
      </c>
      <c r="M57" s="152">
        <v>0</v>
      </c>
      <c r="N57" s="152">
        <v>0</v>
      </c>
      <c r="O57" s="152">
        <v>0</v>
      </c>
      <c r="P57" s="152">
        <v>0</v>
      </c>
      <c r="Q57" s="152">
        <v>0</v>
      </c>
    </row>
    <row r="58" spans="1:18" s="161" customFormat="1" x14ac:dyDescent="0.25">
      <c r="A58" s="155"/>
      <c r="B58" s="156"/>
      <c r="C58" s="157" t="s">
        <v>341</v>
      </c>
      <c r="D58" s="158"/>
      <c r="E58" s="158"/>
      <c r="F58" s="158"/>
      <c r="G58" s="158"/>
      <c r="H58" s="159">
        <f>SUM(H54:H57)</f>
        <v>17718.88</v>
      </c>
      <c r="I58" s="159">
        <f t="shared" ref="I58:Q58" si="18">SUM(I54:I57)</f>
        <v>0</v>
      </c>
      <c r="J58" s="159">
        <f t="shared" si="18"/>
        <v>0</v>
      </c>
      <c r="K58" s="159">
        <f t="shared" si="18"/>
        <v>0</v>
      </c>
      <c r="L58" s="159">
        <f t="shared" si="18"/>
        <v>0</v>
      </c>
      <c r="M58" s="159">
        <f t="shared" si="18"/>
        <v>0</v>
      </c>
      <c r="N58" s="159">
        <f t="shared" si="18"/>
        <v>0</v>
      </c>
      <c r="O58" s="159">
        <f t="shared" si="18"/>
        <v>0</v>
      </c>
      <c r="P58" s="159">
        <f t="shared" si="18"/>
        <v>0</v>
      </c>
      <c r="Q58" s="159">
        <f t="shared" si="18"/>
        <v>17718.88</v>
      </c>
      <c r="R58" s="160">
        <f t="shared" ref="R58:R59" si="19">SUM(H58:P58)</f>
        <v>17718.88</v>
      </c>
    </row>
    <row r="59" spans="1:18" s="161" customFormat="1" x14ac:dyDescent="0.25">
      <c r="A59" s="157" t="s">
        <v>342</v>
      </c>
      <c r="B59" s="158"/>
      <c r="C59" s="158"/>
      <c r="D59" s="158"/>
      <c r="E59" s="158"/>
      <c r="F59" s="158"/>
      <c r="G59" s="158"/>
      <c r="H59" s="159">
        <v>91856.85</v>
      </c>
      <c r="I59" s="159">
        <v>0</v>
      </c>
      <c r="J59" s="159">
        <v>0</v>
      </c>
      <c r="K59" s="159">
        <v>0</v>
      </c>
      <c r="L59" s="159">
        <v>0</v>
      </c>
      <c r="M59" s="159">
        <v>0</v>
      </c>
      <c r="N59" s="159">
        <v>0</v>
      </c>
      <c r="O59" s="159">
        <v>0</v>
      </c>
      <c r="P59" s="159">
        <v>0</v>
      </c>
      <c r="Q59" s="159">
        <v>91856.85</v>
      </c>
      <c r="R59" s="160">
        <f t="shared" si="19"/>
        <v>91856.85</v>
      </c>
    </row>
    <row r="60" spans="1:18" ht="13.5" customHeight="1" x14ac:dyDescent="0.25">
      <c r="A60" s="146" t="s">
        <v>84</v>
      </c>
      <c r="B60" s="147" t="s">
        <v>397</v>
      </c>
      <c r="C60" s="148" t="s">
        <v>156</v>
      </c>
      <c r="D60" s="149" t="s">
        <v>398</v>
      </c>
      <c r="E60" s="150" t="s">
        <v>399</v>
      </c>
      <c r="F60" s="146" t="s">
        <v>328</v>
      </c>
      <c r="G60" s="151"/>
      <c r="H60" s="152">
        <v>0</v>
      </c>
      <c r="I60" s="152">
        <v>0</v>
      </c>
      <c r="J60" s="152">
        <v>0</v>
      </c>
      <c r="K60" s="152">
        <v>0</v>
      </c>
      <c r="L60" s="152">
        <v>0</v>
      </c>
      <c r="M60" s="152">
        <v>0</v>
      </c>
      <c r="N60" s="152">
        <v>0</v>
      </c>
      <c r="O60" s="152">
        <v>0</v>
      </c>
      <c r="P60" s="152">
        <v>0</v>
      </c>
      <c r="Q60" s="152">
        <f t="shared" ref="Q60:Q61" si="20">SUM(H60:P60)</f>
        <v>0</v>
      </c>
    </row>
    <row r="61" spans="1:18" ht="13.5" customHeight="1" x14ac:dyDescent="0.25">
      <c r="A61" s="153"/>
      <c r="B61" s="154"/>
      <c r="C61" s="148" t="s">
        <v>156</v>
      </c>
      <c r="D61" s="149" t="s">
        <v>400</v>
      </c>
      <c r="E61" s="150" t="s">
        <v>401</v>
      </c>
      <c r="F61" s="146" t="s">
        <v>328</v>
      </c>
      <c r="G61" s="151"/>
      <c r="H61" s="152">
        <v>0</v>
      </c>
      <c r="I61" s="152">
        <v>0</v>
      </c>
      <c r="J61" s="152">
        <v>0</v>
      </c>
      <c r="K61" s="152">
        <v>0</v>
      </c>
      <c r="L61" s="152">
        <v>5400</v>
      </c>
      <c r="M61" s="152">
        <v>0</v>
      </c>
      <c r="N61" s="152">
        <v>0</v>
      </c>
      <c r="O61" s="152">
        <v>0</v>
      </c>
      <c r="P61" s="152">
        <v>0</v>
      </c>
      <c r="Q61" s="152">
        <f t="shared" si="20"/>
        <v>5400</v>
      </c>
    </row>
    <row r="62" spans="1:18" s="161" customFormat="1" x14ac:dyDescent="0.25">
      <c r="A62" s="155"/>
      <c r="B62" s="156"/>
      <c r="C62" s="157" t="s">
        <v>341</v>
      </c>
      <c r="D62" s="158"/>
      <c r="E62" s="158"/>
      <c r="F62" s="158"/>
      <c r="G62" s="158"/>
      <c r="H62" s="159">
        <f>SUM(H60:H61)</f>
        <v>0</v>
      </c>
      <c r="I62" s="159">
        <f t="shared" ref="I62:Q62" si="21">SUM(I60:I61)</f>
        <v>0</v>
      </c>
      <c r="J62" s="159">
        <f t="shared" si="21"/>
        <v>0</v>
      </c>
      <c r="K62" s="159">
        <f t="shared" si="21"/>
        <v>0</v>
      </c>
      <c r="L62" s="159">
        <f t="shared" si="21"/>
        <v>5400</v>
      </c>
      <c r="M62" s="159">
        <f t="shared" si="21"/>
        <v>0</v>
      </c>
      <c r="N62" s="159">
        <f t="shared" si="21"/>
        <v>0</v>
      </c>
      <c r="O62" s="159">
        <f t="shared" si="21"/>
        <v>0</v>
      </c>
      <c r="P62" s="159">
        <f t="shared" si="21"/>
        <v>0</v>
      </c>
      <c r="Q62" s="159">
        <f t="shared" si="21"/>
        <v>5400</v>
      </c>
      <c r="R62" s="160">
        <f t="shared" ref="R62:R63" si="22">SUM(H62:P62)</f>
        <v>5400</v>
      </c>
    </row>
    <row r="63" spans="1:18" s="161" customFormat="1" x14ac:dyDescent="0.25">
      <c r="A63" s="157" t="s">
        <v>342</v>
      </c>
      <c r="B63" s="158"/>
      <c r="C63" s="158"/>
      <c r="D63" s="158"/>
      <c r="E63" s="158"/>
      <c r="F63" s="158"/>
      <c r="G63" s="158"/>
      <c r="H63" s="159">
        <v>0</v>
      </c>
      <c r="I63" s="159">
        <v>0</v>
      </c>
      <c r="J63" s="159">
        <v>0</v>
      </c>
      <c r="K63" s="159">
        <v>0</v>
      </c>
      <c r="L63" s="159">
        <v>45750</v>
      </c>
      <c r="M63" s="159">
        <v>0</v>
      </c>
      <c r="N63" s="159">
        <v>0</v>
      </c>
      <c r="O63" s="159">
        <v>0</v>
      </c>
      <c r="P63" s="159">
        <v>0</v>
      </c>
      <c r="Q63" s="159">
        <v>45750</v>
      </c>
      <c r="R63" s="160">
        <f t="shared" si="22"/>
        <v>45750</v>
      </c>
    </row>
    <row r="64" spans="1:18" ht="13.5" customHeight="1" x14ac:dyDescent="0.25">
      <c r="A64" s="146" t="s">
        <v>86</v>
      </c>
      <c r="B64" s="147" t="s">
        <v>402</v>
      </c>
      <c r="C64" s="148" t="s">
        <v>156</v>
      </c>
      <c r="D64" s="149" t="s">
        <v>403</v>
      </c>
      <c r="E64" s="150" t="s">
        <v>404</v>
      </c>
      <c r="F64" s="146" t="s">
        <v>328</v>
      </c>
      <c r="G64" s="151"/>
      <c r="H64" s="152">
        <v>0</v>
      </c>
      <c r="I64" s="152">
        <v>0</v>
      </c>
      <c r="J64" s="152">
        <v>0</v>
      </c>
      <c r="K64" s="152">
        <v>0</v>
      </c>
      <c r="L64" s="152">
        <v>0</v>
      </c>
      <c r="M64" s="152">
        <v>142067.25</v>
      </c>
      <c r="N64" s="152">
        <v>0</v>
      </c>
      <c r="O64" s="152">
        <v>0</v>
      </c>
      <c r="P64" s="152">
        <v>0</v>
      </c>
      <c r="Q64" s="152">
        <f>SUM(H64:P64)</f>
        <v>142067.25</v>
      </c>
    </row>
    <row r="65" spans="1:18" s="161" customFormat="1" x14ac:dyDescent="0.25">
      <c r="A65" s="155"/>
      <c r="B65" s="156"/>
      <c r="C65" s="157" t="s">
        <v>341</v>
      </c>
      <c r="D65" s="158"/>
      <c r="E65" s="158"/>
      <c r="F65" s="158"/>
      <c r="G65" s="158"/>
      <c r="H65" s="159">
        <f>SUM(H64)</f>
        <v>0</v>
      </c>
      <c r="I65" s="159">
        <f t="shared" ref="I65:Q65" si="23">SUM(I64)</f>
        <v>0</v>
      </c>
      <c r="J65" s="159">
        <f t="shared" si="23"/>
        <v>0</v>
      </c>
      <c r="K65" s="159">
        <f t="shared" si="23"/>
        <v>0</v>
      </c>
      <c r="L65" s="159">
        <f t="shared" si="23"/>
        <v>0</v>
      </c>
      <c r="M65" s="159">
        <f t="shared" si="23"/>
        <v>142067.25</v>
      </c>
      <c r="N65" s="159">
        <f t="shared" si="23"/>
        <v>0</v>
      </c>
      <c r="O65" s="159">
        <f t="shared" si="23"/>
        <v>0</v>
      </c>
      <c r="P65" s="159">
        <f t="shared" si="23"/>
        <v>0</v>
      </c>
      <c r="Q65" s="159">
        <f t="shared" si="23"/>
        <v>142067.25</v>
      </c>
      <c r="R65" s="160">
        <f t="shared" ref="R65:R66" si="24">SUM(H65:P65)</f>
        <v>142067.25</v>
      </c>
    </row>
    <row r="66" spans="1:18" s="161" customFormat="1" x14ac:dyDescent="0.25">
      <c r="A66" s="157" t="s">
        <v>342</v>
      </c>
      <c r="B66" s="158"/>
      <c r="C66" s="158"/>
      <c r="D66" s="158"/>
      <c r="E66" s="158"/>
      <c r="F66" s="158"/>
      <c r="G66" s="158"/>
      <c r="H66" s="159">
        <v>0</v>
      </c>
      <c r="I66" s="159">
        <v>0</v>
      </c>
      <c r="J66" s="159">
        <v>0</v>
      </c>
      <c r="K66" s="159">
        <v>0</v>
      </c>
      <c r="L66" s="159">
        <v>0</v>
      </c>
      <c r="M66" s="159">
        <v>146867.25</v>
      </c>
      <c r="N66" s="159">
        <v>0</v>
      </c>
      <c r="O66" s="159">
        <v>0</v>
      </c>
      <c r="P66" s="159">
        <v>0</v>
      </c>
      <c r="Q66" s="159">
        <v>146867.25</v>
      </c>
      <c r="R66" s="160">
        <f t="shared" si="24"/>
        <v>146867.25</v>
      </c>
    </row>
    <row r="67" spans="1:18" ht="13.5" customHeight="1" x14ac:dyDescent="0.25">
      <c r="A67" s="146" t="s">
        <v>88</v>
      </c>
      <c r="B67" s="147" t="s">
        <v>405</v>
      </c>
      <c r="C67" s="148" t="s">
        <v>156</v>
      </c>
      <c r="D67" s="149" t="s">
        <v>406</v>
      </c>
      <c r="E67" s="150" t="s">
        <v>407</v>
      </c>
      <c r="F67" s="146" t="s">
        <v>328</v>
      </c>
      <c r="G67" s="151"/>
      <c r="H67" s="152">
        <v>0</v>
      </c>
      <c r="I67" s="152">
        <v>0</v>
      </c>
      <c r="J67" s="152">
        <v>0</v>
      </c>
      <c r="K67" s="152">
        <v>0</v>
      </c>
      <c r="L67" s="152">
        <v>0</v>
      </c>
      <c r="M67" s="152">
        <v>0</v>
      </c>
      <c r="N67" s="152">
        <v>0</v>
      </c>
      <c r="O67" s="152">
        <v>3000</v>
      </c>
      <c r="P67" s="152">
        <v>0</v>
      </c>
      <c r="Q67" s="152">
        <f>SUM(H67:P67)</f>
        <v>3000</v>
      </c>
    </row>
    <row r="68" spans="1:18" s="161" customFormat="1" x14ac:dyDescent="0.25">
      <c r="A68" s="155"/>
      <c r="B68" s="156"/>
      <c r="C68" s="157" t="s">
        <v>341</v>
      </c>
      <c r="D68" s="158"/>
      <c r="E68" s="158"/>
      <c r="F68" s="158"/>
      <c r="G68" s="158"/>
      <c r="H68" s="159">
        <f>SUM(H67)</f>
        <v>0</v>
      </c>
      <c r="I68" s="159">
        <f t="shared" ref="I68:Q68" si="25">SUM(I67)</f>
        <v>0</v>
      </c>
      <c r="J68" s="159">
        <f t="shared" si="25"/>
        <v>0</v>
      </c>
      <c r="K68" s="159">
        <f t="shared" si="25"/>
        <v>0</v>
      </c>
      <c r="L68" s="159">
        <f t="shared" si="25"/>
        <v>0</v>
      </c>
      <c r="M68" s="159">
        <f t="shared" si="25"/>
        <v>0</v>
      </c>
      <c r="N68" s="159">
        <f t="shared" si="25"/>
        <v>0</v>
      </c>
      <c r="O68" s="159">
        <f t="shared" si="25"/>
        <v>3000</v>
      </c>
      <c r="P68" s="159">
        <f t="shared" si="25"/>
        <v>0</v>
      </c>
      <c r="Q68" s="159">
        <f t="shared" si="25"/>
        <v>3000</v>
      </c>
      <c r="R68" s="160">
        <f t="shared" ref="R68:R71" si="26">SUM(H68:P68)</f>
        <v>3000</v>
      </c>
    </row>
    <row r="69" spans="1:18" s="161" customFormat="1" ht="13.5" customHeight="1" x14ac:dyDescent="0.25">
      <c r="A69" s="157" t="s">
        <v>342</v>
      </c>
      <c r="B69" s="158"/>
      <c r="C69" s="158"/>
      <c r="D69" s="158"/>
      <c r="E69" s="158"/>
      <c r="F69" s="158"/>
      <c r="G69" s="158"/>
      <c r="H69" s="159">
        <v>0</v>
      </c>
      <c r="I69" s="159">
        <v>0</v>
      </c>
      <c r="J69" s="159">
        <v>0</v>
      </c>
      <c r="K69" s="159">
        <v>365000</v>
      </c>
      <c r="L69" s="159">
        <v>0</v>
      </c>
      <c r="M69" s="159">
        <v>0</v>
      </c>
      <c r="N69" s="159">
        <v>1000</v>
      </c>
      <c r="O69" s="159">
        <v>3000</v>
      </c>
      <c r="P69" s="159">
        <v>0</v>
      </c>
      <c r="Q69" s="159">
        <v>369000</v>
      </c>
      <c r="R69" s="160">
        <f t="shared" si="26"/>
        <v>369000</v>
      </c>
    </row>
    <row r="70" spans="1:18" s="166" customFormat="1" ht="13.5" customHeight="1" x14ac:dyDescent="0.25">
      <c r="A70" s="162" t="s">
        <v>408</v>
      </c>
      <c r="B70" s="163"/>
      <c r="C70" s="163"/>
      <c r="D70" s="163"/>
      <c r="E70" s="163"/>
      <c r="F70" s="163"/>
      <c r="G70" s="163"/>
      <c r="H70" s="164">
        <f>SUM(H22,H29,H35,H40,H46,H52,H58,H62,H65,H68)</f>
        <v>537614.48</v>
      </c>
      <c r="I70" s="164">
        <f t="shared" ref="I70:Q71" si="27">SUM(I22,I29,I35,I40,I46,I52,I58,I62,I65,I68)</f>
        <v>183751</v>
      </c>
      <c r="J70" s="164">
        <f t="shared" si="27"/>
        <v>31555</v>
      </c>
      <c r="K70" s="164">
        <f t="shared" si="27"/>
        <v>37400</v>
      </c>
      <c r="L70" s="164">
        <f t="shared" si="27"/>
        <v>139688</v>
      </c>
      <c r="M70" s="164">
        <f t="shared" si="27"/>
        <v>142067.25</v>
      </c>
      <c r="N70" s="164">
        <f t="shared" si="27"/>
        <v>0</v>
      </c>
      <c r="O70" s="164">
        <f t="shared" si="27"/>
        <v>3000</v>
      </c>
      <c r="P70" s="164">
        <f t="shared" si="27"/>
        <v>1256895.46</v>
      </c>
      <c r="Q70" s="164">
        <f t="shared" si="27"/>
        <v>2331971.19</v>
      </c>
      <c r="R70" s="165">
        <f t="shared" si="26"/>
        <v>2331971.19</v>
      </c>
    </row>
    <row r="71" spans="1:18" s="166" customFormat="1" ht="13.5" customHeight="1" x14ac:dyDescent="0.25">
      <c r="A71" s="162" t="s">
        <v>409</v>
      </c>
      <c r="B71" s="163"/>
      <c r="C71" s="163"/>
      <c r="D71" s="163"/>
      <c r="E71" s="163"/>
      <c r="F71" s="163"/>
      <c r="G71" s="163"/>
      <c r="H71" s="164">
        <f>SUM(H23,H30,H36,H41,H47,H53,H59,H63,H66,H69)</f>
        <v>2186713.12</v>
      </c>
      <c r="I71" s="164">
        <f t="shared" si="27"/>
        <v>756016</v>
      </c>
      <c r="J71" s="164">
        <f t="shared" si="27"/>
        <v>126220</v>
      </c>
      <c r="K71" s="164">
        <f t="shared" si="27"/>
        <v>431000</v>
      </c>
      <c r="L71" s="164">
        <f t="shared" si="27"/>
        <v>618493</v>
      </c>
      <c r="M71" s="164">
        <f t="shared" si="27"/>
        <v>146867.25</v>
      </c>
      <c r="N71" s="164">
        <f t="shared" si="27"/>
        <v>1000</v>
      </c>
      <c r="O71" s="164">
        <f t="shared" si="27"/>
        <v>103000</v>
      </c>
      <c r="P71" s="164">
        <f t="shared" si="27"/>
        <v>4939593.46</v>
      </c>
      <c r="Q71" s="164">
        <f t="shared" si="27"/>
        <v>9308902.8300000001</v>
      </c>
      <c r="R71" s="165">
        <f t="shared" si="26"/>
        <v>9308902.8300000001</v>
      </c>
    </row>
    <row r="72" spans="1:18" ht="0" hidden="1" customHeight="1" x14ac:dyDescent="0.25"/>
    <row r="73" spans="1:18" x14ac:dyDescent="0.25">
      <c r="R73" s="167">
        <f>SUM(H70:P70)</f>
        <v>2331971.19</v>
      </c>
    </row>
    <row r="74" spans="1:18" x14ac:dyDescent="0.25">
      <c r="R74" s="167">
        <f>SUM(H71:P71)</f>
        <v>9308902.8300000001</v>
      </c>
    </row>
  </sheetData>
  <mergeCells count="103">
    <mergeCell ref="A71:G71"/>
    <mergeCell ref="A67:A68"/>
    <mergeCell ref="B67:B68"/>
    <mergeCell ref="F67:G67"/>
    <mergeCell ref="C68:G68"/>
    <mergeCell ref="A69:G69"/>
    <mergeCell ref="A70:G70"/>
    <mergeCell ref="A63:G63"/>
    <mergeCell ref="A64:A65"/>
    <mergeCell ref="B64:B65"/>
    <mergeCell ref="F64:G64"/>
    <mergeCell ref="C65:G65"/>
    <mergeCell ref="A66:G66"/>
    <mergeCell ref="A59:G59"/>
    <mergeCell ref="A60:A62"/>
    <mergeCell ref="B60:B62"/>
    <mergeCell ref="F60:G60"/>
    <mergeCell ref="F61:G61"/>
    <mergeCell ref="C62:G62"/>
    <mergeCell ref="A53:G53"/>
    <mergeCell ref="A54:A58"/>
    <mergeCell ref="B54:B58"/>
    <mergeCell ref="F54:G54"/>
    <mergeCell ref="F55:G55"/>
    <mergeCell ref="F56:G56"/>
    <mergeCell ref="F57:G57"/>
    <mergeCell ref="C58:G58"/>
    <mergeCell ref="A47:G47"/>
    <mergeCell ref="A48:A52"/>
    <mergeCell ref="B48:B52"/>
    <mergeCell ref="F48:G48"/>
    <mergeCell ref="F49:G49"/>
    <mergeCell ref="F50:G50"/>
    <mergeCell ref="F51:G51"/>
    <mergeCell ref="C52:G52"/>
    <mergeCell ref="A41:G41"/>
    <mergeCell ref="A42:A46"/>
    <mergeCell ref="B42:B46"/>
    <mergeCell ref="F42:G42"/>
    <mergeCell ref="F43:G43"/>
    <mergeCell ref="F44:G44"/>
    <mergeCell ref="F45:G45"/>
    <mergeCell ref="C46:G46"/>
    <mergeCell ref="A36:G36"/>
    <mergeCell ref="A37:A40"/>
    <mergeCell ref="B37:B40"/>
    <mergeCell ref="F37:G37"/>
    <mergeCell ref="F38:G38"/>
    <mergeCell ref="F39:G39"/>
    <mergeCell ref="C40:G40"/>
    <mergeCell ref="A30:G30"/>
    <mergeCell ref="A31:A35"/>
    <mergeCell ref="B31:B35"/>
    <mergeCell ref="F31:G31"/>
    <mergeCell ref="F32:G32"/>
    <mergeCell ref="F33:G33"/>
    <mergeCell ref="F34:G34"/>
    <mergeCell ref="C35:G35"/>
    <mergeCell ref="A23:G23"/>
    <mergeCell ref="A24:A29"/>
    <mergeCell ref="B24:B29"/>
    <mergeCell ref="F24:G24"/>
    <mergeCell ref="F25:G25"/>
    <mergeCell ref="F26:G26"/>
    <mergeCell ref="F27:G27"/>
    <mergeCell ref="F28:G28"/>
    <mergeCell ref="C29:G29"/>
    <mergeCell ref="A15:A22"/>
    <mergeCell ref="B15:B22"/>
    <mergeCell ref="F15:G15"/>
    <mergeCell ref="F16:G16"/>
    <mergeCell ref="F17:G17"/>
    <mergeCell ref="F18:G18"/>
    <mergeCell ref="F19:G19"/>
    <mergeCell ref="F20:G20"/>
    <mergeCell ref="F21:G21"/>
    <mergeCell ref="C22:G22"/>
    <mergeCell ref="L10:L13"/>
    <mergeCell ref="M10:M13"/>
    <mergeCell ref="N10:N13"/>
    <mergeCell ref="O10:O13"/>
    <mergeCell ref="P10:P13"/>
    <mergeCell ref="A12:B12"/>
    <mergeCell ref="P7:P8"/>
    <mergeCell ref="Q7:Q14"/>
    <mergeCell ref="H9:I9"/>
    <mergeCell ref="J9:K9"/>
    <mergeCell ref="L9:M9"/>
    <mergeCell ref="N9:O9"/>
    <mergeCell ref="H10:H13"/>
    <mergeCell ref="I10:I13"/>
    <mergeCell ref="J10:J13"/>
    <mergeCell ref="K10:K13"/>
    <mergeCell ref="A1:E1"/>
    <mergeCell ref="A2:Q2"/>
    <mergeCell ref="A3:Q3"/>
    <mergeCell ref="A4:Q4"/>
    <mergeCell ref="A5:K5"/>
    <mergeCell ref="F7:G10"/>
    <mergeCell ref="H7:I8"/>
    <mergeCell ref="J7:K8"/>
    <mergeCell ref="L7:M8"/>
    <mergeCell ref="N7:O8"/>
  </mergeCells>
  <pageMargins left="0.15748031496062992" right="0.15748031496062992" top="0.15748031496062992" bottom="0.15748031496062992" header="0.23622047244094491" footer="0.1574803149606299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tabSelected="1" zoomScale="150" zoomScaleNormal="150" workbookViewId="0">
      <pane ySplit="2" topLeftCell="A64" activePane="bottomLeft" state="frozen"/>
      <selection pane="bottomLeft" activeCell="F70" sqref="F70"/>
    </sheetView>
  </sheetViews>
  <sheetFormatPr defaultRowHeight="11.25" x14ac:dyDescent="0.2"/>
  <cols>
    <col min="1" max="1" width="10.75" style="170" customWidth="1"/>
    <col min="2" max="2" width="4.875" style="169" customWidth="1"/>
    <col min="3" max="3" width="0.375" style="170" customWidth="1"/>
    <col min="4" max="4" width="17.75" style="170" customWidth="1"/>
    <col min="5" max="5" width="5.5" style="169" customWidth="1"/>
    <col min="6" max="11" width="5.875" style="170" customWidth="1"/>
    <col min="12" max="13" width="6.5" style="170" customWidth="1"/>
    <col min="14" max="14" width="6.25" style="170" customWidth="1"/>
    <col min="15" max="15" width="6" style="170" customWidth="1"/>
    <col min="16" max="18" width="5.875" style="170" customWidth="1"/>
    <col min="19" max="19" width="5.5" style="170" customWidth="1"/>
    <col min="20" max="21" width="6.125" style="170" customWidth="1"/>
    <col min="22" max="16384" width="9" style="170"/>
  </cols>
  <sheetData>
    <row r="1" spans="1:21" ht="9" customHeight="1" x14ac:dyDescent="0.2">
      <c r="A1" s="168"/>
      <c r="B1" s="168"/>
      <c r="C1" s="168"/>
      <c r="D1" s="168"/>
    </row>
    <row r="2" spans="1:21" ht="13.5" customHeight="1" x14ac:dyDescent="0.2">
      <c r="A2" s="171" t="s">
        <v>91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</row>
    <row r="3" spans="1:21" ht="13.5" customHeight="1" x14ac:dyDescent="0.2">
      <c r="A3" s="171" t="s">
        <v>410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</row>
    <row r="4" spans="1:21" ht="13.5" customHeight="1" x14ac:dyDescent="0.2">
      <c r="A4" s="171" t="s">
        <v>295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</row>
    <row r="5" spans="1:21" ht="8.25" customHeight="1" x14ac:dyDescent="0.2"/>
    <row r="6" spans="1:21" ht="30" customHeight="1" x14ac:dyDescent="0.2">
      <c r="A6" s="172"/>
      <c r="B6" s="173"/>
      <c r="C6" s="172"/>
      <c r="D6" s="174" t="s">
        <v>411</v>
      </c>
      <c r="E6" s="175"/>
      <c r="F6" s="176" t="s">
        <v>297</v>
      </c>
      <c r="G6" s="177"/>
      <c r="H6" s="176" t="s">
        <v>412</v>
      </c>
      <c r="I6" s="176" t="s">
        <v>298</v>
      </c>
      <c r="J6" s="177"/>
      <c r="K6" s="176" t="s">
        <v>413</v>
      </c>
      <c r="L6" s="176" t="s">
        <v>414</v>
      </c>
      <c r="M6" s="176" t="s">
        <v>299</v>
      </c>
      <c r="N6" s="178"/>
      <c r="O6" s="176" t="s">
        <v>415</v>
      </c>
      <c r="P6" s="176" t="s">
        <v>300</v>
      </c>
      <c r="Q6" s="177"/>
      <c r="R6" s="178"/>
      <c r="S6" s="176" t="s">
        <v>416</v>
      </c>
      <c r="T6" s="176" t="s">
        <v>301</v>
      </c>
      <c r="U6" s="179" t="s">
        <v>90</v>
      </c>
    </row>
    <row r="7" spans="1:21" x14ac:dyDescent="0.2">
      <c r="A7" s="180"/>
      <c r="B7" s="181"/>
      <c r="C7" s="180"/>
      <c r="D7" s="180"/>
      <c r="E7" s="181"/>
      <c r="F7" s="182"/>
      <c r="G7" s="183"/>
      <c r="H7" s="184"/>
      <c r="I7" s="182"/>
      <c r="J7" s="183"/>
      <c r="K7" s="184"/>
      <c r="L7" s="184"/>
      <c r="M7" s="182"/>
      <c r="N7" s="185"/>
      <c r="O7" s="184"/>
      <c r="P7" s="182"/>
      <c r="Q7" s="183"/>
      <c r="R7" s="185"/>
      <c r="S7" s="184"/>
      <c r="T7" s="184"/>
      <c r="U7" s="186"/>
    </row>
    <row r="8" spans="1:21" x14ac:dyDescent="0.2">
      <c r="A8" s="180"/>
      <c r="B8" s="181"/>
      <c r="C8" s="180"/>
      <c r="D8" s="180"/>
      <c r="E8" s="181"/>
      <c r="F8" s="187" t="s">
        <v>302</v>
      </c>
      <c r="G8" s="188"/>
      <c r="H8" s="189" t="s">
        <v>417</v>
      </c>
      <c r="I8" s="187" t="s">
        <v>303</v>
      </c>
      <c r="J8" s="188"/>
      <c r="K8" s="189" t="s">
        <v>418</v>
      </c>
      <c r="L8" s="189" t="s">
        <v>419</v>
      </c>
      <c r="M8" s="187" t="s">
        <v>304</v>
      </c>
      <c r="N8" s="190"/>
      <c r="O8" s="189" t="s">
        <v>420</v>
      </c>
      <c r="P8" s="187" t="s">
        <v>305</v>
      </c>
      <c r="Q8" s="188"/>
      <c r="R8" s="190"/>
      <c r="S8" s="189" t="s">
        <v>421</v>
      </c>
      <c r="T8" s="189" t="s">
        <v>306</v>
      </c>
      <c r="U8" s="186"/>
    </row>
    <row r="9" spans="1:21" ht="62.25" customHeight="1" x14ac:dyDescent="0.2">
      <c r="A9" s="180"/>
      <c r="B9" s="181"/>
      <c r="C9" s="180"/>
      <c r="D9" s="180"/>
      <c r="E9" s="181"/>
      <c r="F9" s="176" t="s">
        <v>307</v>
      </c>
      <c r="G9" s="176" t="s">
        <v>308</v>
      </c>
      <c r="H9" s="176" t="s">
        <v>422</v>
      </c>
      <c r="I9" s="176" t="s">
        <v>309</v>
      </c>
      <c r="J9" s="176" t="s">
        <v>310</v>
      </c>
      <c r="K9" s="176" t="s">
        <v>423</v>
      </c>
      <c r="L9" s="176" t="s">
        <v>424</v>
      </c>
      <c r="M9" s="176" t="s">
        <v>311</v>
      </c>
      <c r="N9" s="176" t="s">
        <v>312</v>
      </c>
      <c r="O9" s="176" t="s">
        <v>425</v>
      </c>
      <c r="P9" s="176" t="s">
        <v>313</v>
      </c>
      <c r="Q9" s="176" t="s">
        <v>426</v>
      </c>
      <c r="R9" s="176" t="s">
        <v>314</v>
      </c>
      <c r="S9" s="176" t="s">
        <v>427</v>
      </c>
      <c r="T9" s="176" t="s">
        <v>70</v>
      </c>
      <c r="U9" s="186"/>
    </row>
    <row r="10" spans="1:21" x14ac:dyDescent="0.2">
      <c r="A10" s="191" t="s">
        <v>315</v>
      </c>
      <c r="B10" s="191"/>
      <c r="C10" s="180"/>
      <c r="D10" s="180"/>
      <c r="E10" s="181"/>
      <c r="F10" s="184"/>
      <c r="G10" s="182"/>
      <c r="H10" s="184"/>
      <c r="I10" s="182"/>
      <c r="J10" s="182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6"/>
    </row>
    <row r="11" spans="1:21" x14ac:dyDescent="0.2">
      <c r="A11" s="192"/>
      <c r="B11" s="192"/>
      <c r="C11" s="193"/>
      <c r="D11" s="193"/>
      <c r="E11" s="194"/>
      <c r="F11" s="189" t="s">
        <v>316</v>
      </c>
      <c r="G11" s="189" t="s">
        <v>317</v>
      </c>
      <c r="H11" s="189" t="s">
        <v>428</v>
      </c>
      <c r="I11" s="189" t="s">
        <v>318</v>
      </c>
      <c r="J11" s="189" t="s">
        <v>319</v>
      </c>
      <c r="K11" s="189" t="s">
        <v>429</v>
      </c>
      <c r="L11" s="189" t="s">
        <v>430</v>
      </c>
      <c r="M11" s="189" t="s">
        <v>320</v>
      </c>
      <c r="N11" s="189" t="s">
        <v>321</v>
      </c>
      <c r="O11" s="189" t="s">
        <v>431</v>
      </c>
      <c r="P11" s="189" t="s">
        <v>322</v>
      </c>
      <c r="Q11" s="189" t="s">
        <v>432</v>
      </c>
      <c r="R11" s="189" t="s">
        <v>323</v>
      </c>
      <c r="S11" s="189" t="s">
        <v>433</v>
      </c>
      <c r="T11" s="189" t="s">
        <v>324</v>
      </c>
      <c r="U11" s="195"/>
    </row>
    <row r="12" spans="1:21" ht="0" hidden="1" customHeight="1" x14ac:dyDescent="0.2"/>
    <row r="13" spans="1:21" ht="15" customHeight="1" x14ac:dyDescent="0.2">
      <c r="A13" s="196" t="s">
        <v>72</v>
      </c>
      <c r="B13" s="197" t="s">
        <v>343</v>
      </c>
      <c r="C13" s="198" t="s">
        <v>156</v>
      </c>
      <c r="D13" s="199" t="s">
        <v>344</v>
      </c>
      <c r="E13" s="200" t="s">
        <v>345</v>
      </c>
      <c r="F13" s="201">
        <v>342720</v>
      </c>
      <c r="G13" s="201">
        <v>0</v>
      </c>
      <c r="H13" s="201">
        <v>0</v>
      </c>
      <c r="I13" s="201">
        <v>0</v>
      </c>
      <c r="J13" s="201">
        <v>0</v>
      </c>
      <c r="K13" s="201">
        <v>0</v>
      </c>
      <c r="L13" s="201">
        <v>0</v>
      </c>
      <c r="M13" s="201">
        <v>0</v>
      </c>
      <c r="N13" s="201">
        <v>0</v>
      </c>
      <c r="O13" s="201">
        <v>0</v>
      </c>
      <c r="P13" s="201">
        <v>0</v>
      </c>
      <c r="Q13" s="201">
        <v>0</v>
      </c>
      <c r="R13" s="201">
        <v>0</v>
      </c>
      <c r="S13" s="201">
        <v>0</v>
      </c>
      <c r="T13" s="201">
        <v>0</v>
      </c>
      <c r="U13" s="201">
        <f>SUM(F13:T13)</f>
        <v>342720</v>
      </c>
    </row>
    <row r="14" spans="1:21" ht="15" customHeight="1" x14ac:dyDescent="0.2">
      <c r="A14" s="202"/>
      <c r="B14" s="203"/>
      <c r="C14" s="198" t="s">
        <v>156</v>
      </c>
      <c r="D14" s="199" t="s">
        <v>346</v>
      </c>
      <c r="E14" s="200" t="s">
        <v>347</v>
      </c>
      <c r="F14" s="201">
        <v>28080</v>
      </c>
      <c r="G14" s="201">
        <v>0</v>
      </c>
      <c r="H14" s="201">
        <v>0</v>
      </c>
      <c r="I14" s="201">
        <v>0</v>
      </c>
      <c r="J14" s="201">
        <v>0</v>
      </c>
      <c r="K14" s="201">
        <v>0</v>
      </c>
      <c r="L14" s="201">
        <v>0</v>
      </c>
      <c r="M14" s="201">
        <v>0</v>
      </c>
      <c r="N14" s="201">
        <v>0</v>
      </c>
      <c r="O14" s="201">
        <v>0</v>
      </c>
      <c r="P14" s="201">
        <v>0</v>
      </c>
      <c r="Q14" s="201">
        <v>0</v>
      </c>
      <c r="R14" s="201">
        <v>0</v>
      </c>
      <c r="S14" s="201">
        <v>0</v>
      </c>
      <c r="T14" s="201">
        <v>0</v>
      </c>
      <c r="U14" s="201">
        <f t="shared" ref="U14:U17" si="0">SUM(F14:T14)</f>
        <v>28080</v>
      </c>
    </row>
    <row r="15" spans="1:21" ht="15" customHeight="1" x14ac:dyDescent="0.2">
      <c r="A15" s="202"/>
      <c r="B15" s="203"/>
      <c r="C15" s="198" t="s">
        <v>156</v>
      </c>
      <c r="D15" s="199" t="s">
        <v>348</v>
      </c>
      <c r="E15" s="200" t="s">
        <v>349</v>
      </c>
      <c r="F15" s="201">
        <v>28080</v>
      </c>
      <c r="G15" s="201">
        <v>0</v>
      </c>
      <c r="H15" s="201">
        <v>0</v>
      </c>
      <c r="I15" s="201">
        <v>0</v>
      </c>
      <c r="J15" s="201">
        <v>0</v>
      </c>
      <c r="K15" s="201">
        <v>0</v>
      </c>
      <c r="L15" s="201">
        <v>0</v>
      </c>
      <c r="M15" s="201">
        <v>0</v>
      </c>
      <c r="N15" s="201">
        <v>0</v>
      </c>
      <c r="O15" s="201">
        <v>0</v>
      </c>
      <c r="P15" s="201">
        <v>0</v>
      </c>
      <c r="Q15" s="201">
        <v>0</v>
      </c>
      <c r="R15" s="201">
        <v>0</v>
      </c>
      <c r="S15" s="201">
        <v>0</v>
      </c>
      <c r="T15" s="201">
        <v>0</v>
      </c>
      <c r="U15" s="201">
        <f t="shared" si="0"/>
        <v>28080</v>
      </c>
    </row>
    <row r="16" spans="1:21" s="207" customFormat="1" ht="28.5" customHeight="1" x14ac:dyDescent="0.2">
      <c r="A16" s="202"/>
      <c r="B16" s="203"/>
      <c r="C16" s="204" t="s">
        <v>156</v>
      </c>
      <c r="D16" s="205" t="s">
        <v>350</v>
      </c>
      <c r="E16" s="206" t="s">
        <v>351</v>
      </c>
      <c r="F16" s="201">
        <v>57600</v>
      </c>
      <c r="G16" s="201">
        <v>0</v>
      </c>
      <c r="H16" s="201">
        <v>0</v>
      </c>
      <c r="I16" s="201">
        <v>0</v>
      </c>
      <c r="J16" s="201">
        <v>0</v>
      </c>
      <c r="K16" s="201">
        <v>0</v>
      </c>
      <c r="L16" s="201">
        <v>0</v>
      </c>
      <c r="M16" s="201">
        <v>0</v>
      </c>
      <c r="N16" s="201">
        <v>0</v>
      </c>
      <c r="O16" s="201">
        <v>0</v>
      </c>
      <c r="P16" s="201">
        <v>0</v>
      </c>
      <c r="Q16" s="201">
        <v>0</v>
      </c>
      <c r="R16" s="201">
        <v>0</v>
      </c>
      <c r="S16" s="201">
        <v>0</v>
      </c>
      <c r="T16" s="201">
        <v>0</v>
      </c>
      <c r="U16" s="201">
        <f t="shared" si="0"/>
        <v>57600</v>
      </c>
    </row>
    <row r="17" spans="1:22" ht="24" customHeight="1" x14ac:dyDescent="0.2">
      <c r="A17" s="202"/>
      <c r="B17" s="203"/>
      <c r="C17" s="198" t="s">
        <v>156</v>
      </c>
      <c r="D17" s="199" t="s">
        <v>352</v>
      </c>
      <c r="E17" s="200" t="s">
        <v>353</v>
      </c>
      <c r="F17" s="201">
        <v>1344000</v>
      </c>
      <c r="G17" s="201">
        <v>0</v>
      </c>
      <c r="H17" s="201">
        <v>0</v>
      </c>
      <c r="I17" s="201">
        <v>0</v>
      </c>
      <c r="J17" s="201">
        <v>0</v>
      </c>
      <c r="K17" s="201">
        <v>0</v>
      </c>
      <c r="L17" s="201">
        <v>0</v>
      </c>
      <c r="M17" s="201">
        <v>0</v>
      </c>
      <c r="N17" s="201">
        <v>0</v>
      </c>
      <c r="O17" s="201">
        <v>0</v>
      </c>
      <c r="P17" s="201">
        <v>0</v>
      </c>
      <c r="Q17" s="201">
        <v>0</v>
      </c>
      <c r="R17" s="201">
        <v>0</v>
      </c>
      <c r="S17" s="201">
        <v>0</v>
      </c>
      <c r="T17" s="201">
        <v>0</v>
      </c>
      <c r="U17" s="201">
        <f t="shared" si="0"/>
        <v>1344000</v>
      </c>
    </row>
    <row r="18" spans="1:22" s="214" customFormat="1" ht="22.5" x14ac:dyDescent="0.2">
      <c r="A18" s="208"/>
      <c r="B18" s="209"/>
      <c r="C18" s="210" t="s">
        <v>341</v>
      </c>
      <c r="D18" s="211"/>
      <c r="E18" s="211"/>
      <c r="F18" s="212">
        <f>SUM(F13:F17)</f>
        <v>1800480</v>
      </c>
      <c r="G18" s="212">
        <f t="shared" ref="G18:U18" si="1">SUM(G13:G17)</f>
        <v>0</v>
      </c>
      <c r="H18" s="212">
        <f t="shared" si="1"/>
        <v>0</v>
      </c>
      <c r="I18" s="212">
        <f t="shared" si="1"/>
        <v>0</v>
      </c>
      <c r="J18" s="212">
        <f t="shared" si="1"/>
        <v>0</v>
      </c>
      <c r="K18" s="212">
        <f t="shared" si="1"/>
        <v>0</v>
      </c>
      <c r="L18" s="212">
        <f t="shared" si="1"/>
        <v>0</v>
      </c>
      <c r="M18" s="212">
        <f t="shared" si="1"/>
        <v>0</v>
      </c>
      <c r="N18" s="212">
        <f t="shared" si="1"/>
        <v>0</v>
      </c>
      <c r="O18" s="212">
        <f t="shared" si="1"/>
        <v>0</v>
      </c>
      <c r="P18" s="212">
        <f t="shared" si="1"/>
        <v>0</v>
      </c>
      <c r="Q18" s="212">
        <f t="shared" si="1"/>
        <v>0</v>
      </c>
      <c r="R18" s="212">
        <f t="shared" si="1"/>
        <v>0</v>
      </c>
      <c r="S18" s="212">
        <f t="shared" si="1"/>
        <v>0</v>
      </c>
      <c r="T18" s="212">
        <f t="shared" si="1"/>
        <v>0</v>
      </c>
      <c r="U18" s="212">
        <f t="shared" si="1"/>
        <v>1800480</v>
      </c>
      <c r="V18" s="213">
        <f>SUM(U13:U17)</f>
        <v>1800480</v>
      </c>
    </row>
    <row r="19" spans="1:22" ht="15" customHeight="1" x14ac:dyDescent="0.2">
      <c r="A19" s="196" t="s">
        <v>74</v>
      </c>
      <c r="B19" s="197" t="s">
        <v>354</v>
      </c>
      <c r="C19" s="198" t="s">
        <v>156</v>
      </c>
      <c r="D19" s="199" t="s">
        <v>355</v>
      </c>
      <c r="E19" s="200" t="s">
        <v>356</v>
      </c>
      <c r="F19" s="201">
        <v>1663320</v>
      </c>
      <c r="G19" s="201">
        <v>1023320</v>
      </c>
      <c r="H19" s="201">
        <v>0</v>
      </c>
      <c r="I19" s="201">
        <v>156120</v>
      </c>
      <c r="J19" s="201">
        <v>0</v>
      </c>
      <c r="K19" s="201">
        <v>0</v>
      </c>
      <c r="L19" s="201">
        <v>0</v>
      </c>
      <c r="M19" s="201">
        <v>569440</v>
      </c>
      <c r="N19" s="201">
        <v>0</v>
      </c>
      <c r="O19" s="201">
        <v>0</v>
      </c>
      <c r="P19" s="201">
        <v>0</v>
      </c>
      <c r="Q19" s="201">
        <v>0</v>
      </c>
      <c r="R19" s="201">
        <v>0</v>
      </c>
      <c r="S19" s="201">
        <v>0</v>
      </c>
      <c r="T19" s="201">
        <v>0</v>
      </c>
      <c r="U19" s="201">
        <f t="shared" ref="U19:U23" si="2">SUM(F19:T19)</f>
        <v>3412200</v>
      </c>
    </row>
    <row r="20" spans="1:22" ht="15" customHeight="1" x14ac:dyDescent="0.2">
      <c r="A20" s="202"/>
      <c r="B20" s="203"/>
      <c r="C20" s="198" t="s">
        <v>156</v>
      </c>
      <c r="D20" s="199" t="s">
        <v>434</v>
      </c>
      <c r="E20" s="200" t="s">
        <v>435</v>
      </c>
      <c r="F20" s="201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0</v>
      </c>
      <c r="L20" s="201">
        <v>0</v>
      </c>
      <c r="M20" s="201">
        <v>24000</v>
      </c>
      <c r="N20" s="201">
        <v>0</v>
      </c>
      <c r="O20" s="201">
        <v>0</v>
      </c>
      <c r="P20" s="201">
        <v>0</v>
      </c>
      <c r="Q20" s="201">
        <v>0</v>
      </c>
      <c r="R20" s="201">
        <v>0</v>
      </c>
      <c r="S20" s="201">
        <v>0</v>
      </c>
      <c r="T20" s="201">
        <v>0</v>
      </c>
      <c r="U20" s="201">
        <f t="shared" si="2"/>
        <v>24000</v>
      </c>
    </row>
    <row r="21" spans="1:22" ht="15" customHeight="1" x14ac:dyDescent="0.2">
      <c r="A21" s="202"/>
      <c r="B21" s="203"/>
      <c r="C21" s="198" t="s">
        <v>156</v>
      </c>
      <c r="D21" s="199" t="s">
        <v>357</v>
      </c>
      <c r="E21" s="200" t="s">
        <v>358</v>
      </c>
      <c r="F21" s="201">
        <v>140000</v>
      </c>
      <c r="G21" s="201">
        <v>28000</v>
      </c>
      <c r="H21" s="201">
        <v>0</v>
      </c>
      <c r="I21" s="201">
        <v>0</v>
      </c>
      <c r="J21" s="201">
        <v>0</v>
      </c>
      <c r="K21" s="201">
        <v>0</v>
      </c>
      <c r="L21" s="201">
        <v>0</v>
      </c>
      <c r="M21" s="201">
        <v>28000</v>
      </c>
      <c r="N21" s="201">
        <v>0</v>
      </c>
      <c r="O21" s="201">
        <v>0</v>
      </c>
      <c r="P21" s="201">
        <v>0</v>
      </c>
      <c r="Q21" s="201">
        <v>0</v>
      </c>
      <c r="R21" s="201">
        <v>0</v>
      </c>
      <c r="S21" s="201">
        <v>0</v>
      </c>
      <c r="T21" s="201">
        <v>0</v>
      </c>
      <c r="U21" s="201">
        <f t="shared" si="2"/>
        <v>196000</v>
      </c>
    </row>
    <row r="22" spans="1:22" ht="15" customHeight="1" x14ac:dyDescent="0.2">
      <c r="A22" s="202"/>
      <c r="B22" s="203"/>
      <c r="C22" s="198" t="s">
        <v>156</v>
      </c>
      <c r="D22" s="199" t="s">
        <v>359</v>
      </c>
      <c r="E22" s="200" t="s">
        <v>360</v>
      </c>
      <c r="F22" s="201">
        <v>339550</v>
      </c>
      <c r="G22" s="201">
        <v>228840</v>
      </c>
      <c r="H22" s="201">
        <v>0</v>
      </c>
      <c r="I22" s="201">
        <v>100440</v>
      </c>
      <c r="J22" s="201">
        <v>0</v>
      </c>
      <c r="K22" s="201">
        <v>0</v>
      </c>
      <c r="L22" s="201">
        <v>0</v>
      </c>
      <c r="M22" s="201">
        <v>174560</v>
      </c>
      <c r="N22" s="201">
        <v>0</v>
      </c>
      <c r="O22" s="201">
        <v>0</v>
      </c>
      <c r="P22" s="201">
        <v>0</v>
      </c>
      <c r="Q22" s="201">
        <v>0</v>
      </c>
      <c r="R22" s="201">
        <v>0</v>
      </c>
      <c r="S22" s="201">
        <v>0</v>
      </c>
      <c r="T22" s="201">
        <v>0</v>
      </c>
      <c r="U22" s="201">
        <f t="shared" si="2"/>
        <v>843390</v>
      </c>
    </row>
    <row r="23" spans="1:22" ht="15" customHeight="1" x14ac:dyDescent="0.2">
      <c r="A23" s="202"/>
      <c r="B23" s="203"/>
      <c r="C23" s="198" t="s">
        <v>156</v>
      </c>
      <c r="D23" s="199" t="s">
        <v>361</v>
      </c>
      <c r="E23" s="200" t="s">
        <v>362</v>
      </c>
      <c r="F23" s="201">
        <v>38340</v>
      </c>
      <c r="G23" s="201">
        <v>5300</v>
      </c>
      <c r="H23" s="201">
        <v>0</v>
      </c>
      <c r="I23" s="201">
        <v>20180</v>
      </c>
      <c r="J23" s="201">
        <v>0</v>
      </c>
      <c r="K23" s="201">
        <v>0</v>
      </c>
      <c r="L23" s="201">
        <v>0</v>
      </c>
      <c r="M23" s="201">
        <v>14100</v>
      </c>
      <c r="N23" s="201">
        <v>0</v>
      </c>
      <c r="O23" s="201">
        <v>0</v>
      </c>
      <c r="P23" s="201">
        <v>0</v>
      </c>
      <c r="Q23" s="201">
        <v>0</v>
      </c>
      <c r="R23" s="201">
        <v>0</v>
      </c>
      <c r="S23" s="201">
        <v>0</v>
      </c>
      <c r="T23" s="201">
        <v>0</v>
      </c>
      <c r="U23" s="201">
        <f t="shared" si="2"/>
        <v>77920</v>
      </c>
    </row>
    <row r="24" spans="1:22" s="214" customFormat="1" ht="22.5" x14ac:dyDescent="0.2">
      <c r="A24" s="208"/>
      <c r="B24" s="209"/>
      <c r="C24" s="210" t="s">
        <v>341</v>
      </c>
      <c r="D24" s="211"/>
      <c r="E24" s="211"/>
      <c r="F24" s="212">
        <f>SUM(F19:F23)</f>
        <v>2181210</v>
      </c>
      <c r="G24" s="212">
        <f t="shared" ref="G24:U24" si="3">SUM(G19:G23)</f>
        <v>1285460</v>
      </c>
      <c r="H24" s="212">
        <f t="shared" si="3"/>
        <v>0</v>
      </c>
      <c r="I24" s="212">
        <f t="shared" si="3"/>
        <v>276740</v>
      </c>
      <c r="J24" s="212">
        <f t="shared" si="3"/>
        <v>0</v>
      </c>
      <c r="K24" s="212">
        <f t="shared" si="3"/>
        <v>0</v>
      </c>
      <c r="L24" s="212">
        <f t="shared" si="3"/>
        <v>0</v>
      </c>
      <c r="M24" s="212">
        <f t="shared" si="3"/>
        <v>810100</v>
      </c>
      <c r="N24" s="212">
        <f t="shared" si="3"/>
        <v>0</v>
      </c>
      <c r="O24" s="212">
        <f t="shared" si="3"/>
        <v>0</v>
      </c>
      <c r="P24" s="212">
        <f t="shared" si="3"/>
        <v>0</v>
      </c>
      <c r="Q24" s="212">
        <f t="shared" si="3"/>
        <v>0</v>
      </c>
      <c r="R24" s="212">
        <f t="shared" si="3"/>
        <v>0</v>
      </c>
      <c r="S24" s="212">
        <f t="shared" si="3"/>
        <v>0</v>
      </c>
      <c r="T24" s="212">
        <f t="shared" si="3"/>
        <v>0</v>
      </c>
      <c r="U24" s="212">
        <f t="shared" si="3"/>
        <v>4553510</v>
      </c>
      <c r="V24" s="213">
        <f>SUM(U19:U23)</f>
        <v>4553510</v>
      </c>
    </row>
    <row r="25" spans="1:22" s="207" customFormat="1" ht="26.25" customHeight="1" x14ac:dyDescent="0.2">
      <c r="A25" s="196" t="s">
        <v>76</v>
      </c>
      <c r="B25" s="197" t="s">
        <v>363</v>
      </c>
      <c r="C25" s="204" t="s">
        <v>156</v>
      </c>
      <c r="D25" s="205" t="s">
        <v>364</v>
      </c>
      <c r="E25" s="206" t="s">
        <v>365</v>
      </c>
      <c r="F25" s="201">
        <v>170000</v>
      </c>
      <c r="G25" s="201">
        <v>323200</v>
      </c>
      <c r="H25" s="201">
        <v>30000</v>
      </c>
      <c r="I25" s="201">
        <v>0</v>
      </c>
      <c r="J25" s="201">
        <v>0</v>
      </c>
      <c r="K25" s="201">
        <v>0</v>
      </c>
      <c r="L25" s="201">
        <v>0</v>
      </c>
      <c r="M25" s="201">
        <v>70000</v>
      </c>
      <c r="N25" s="201">
        <v>0</v>
      </c>
      <c r="O25" s="201">
        <v>0</v>
      </c>
      <c r="P25" s="201">
        <v>0</v>
      </c>
      <c r="Q25" s="201">
        <v>0</v>
      </c>
      <c r="R25" s="201">
        <v>0</v>
      </c>
      <c r="S25" s="201">
        <v>0</v>
      </c>
      <c r="T25" s="201">
        <v>0</v>
      </c>
      <c r="U25" s="201">
        <f t="shared" ref="U25:U28" si="4">SUM(F25:T25)</f>
        <v>593200</v>
      </c>
    </row>
    <row r="26" spans="1:22" s="207" customFormat="1" ht="18" customHeight="1" x14ac:dyDescent="0.2">
      <c r="A26" s="202"/>
      <c r="B26" s="203"/>
      <c r="C26" s="204" t="s">
        <v>156</v>
      </c>
      <c r="D26" s="205" t="s">
        <v>436</v>
      </c>
      <c r="E26" s="206" t="s">
        <v>437</v>
      </c>
      <c r="F26" s="201">
        <v>40000</v>
      </c>
      <c r="G26" s="201">
        <v>30000</v>
      </c>
      <c r="H26" s="201">
        <v>0</v>
      </c>
      <c r="I26" s="201">
        <v>0</v>
      </c>
      <c r="J26" s="201">
        <v>0</v>
      </c>
      <c r="K26" s="201">
        <v>0</v>
      </c>
      <c r="L26" s="201">
        <v>0</v>
      </c>
      <c r="M26" s="201">
        <v>30000</v>
      </c>
      <c r="N26" s="201">
        <v>0</v>
      </c>
      <c r="O26" s="201">
        <v>0</v>
      </c>
      <c r="P26" s="201">
        <v>0</v>
      </c>
      <c r="Q26" s="201">
        <v>0</v>
      </c>
      <c r="R26" s="201">
        <v>0</v>
      </c>
      <c r="S26" s="201">
        <v>0</v>
      </c>
      <c r="T26" s="201">
        <v>0</v>
      </c>
      <c r="U26" s="201">
        <f t="shared" si="4"/>
        <v>100000</v>
      </c>
    </row>
    <row r="27" spans="1:22" ht="15" customHeight="1" x14ac:dyDescent="0.2">
      <c r="A27" s="202"/>
      <c r="B27" s="203"/>
      <c r="C27" s="198" t="s">
        <v>156</v>
      </c>
      <c r="D27" s="199" t="s">
        <v>366</v>
      </c>
      <c r="E27" s="200" t="s">
        <v>367</v>
      </c>
      <c r="F27" s="201">
        <v>3000</v>
      </c>
      <c r="G27" s="201">
        <v>32300</v>
      </c>
      <c r="H27" s="201">
        <v>0</v>
      </c>
      <c r="I27" s="201">
        <v>0</v>
      </c>
      <c r="J27" s="201">
        <v>0</v>
      </c>
      <c r="K27" s="201">
        <v>0</v>
      </c>
      <c r="L27" s="201">
        <v>0</v>
      </c>
      <c r="M27" s="201">
        <v>28000</v>
      </c>
      <c r="N27" s="201">
        <v>0</v>
      </c>
      <c r="O27" s="201">
        <v>0</v>
      </c>
      <c r="P27" s="201">
        <v>0</v>
      </c>
      <c r="Q27" s="201">
        <v>0</v>
      </c>
      <c r="R27" s="201">
        <v>0</v>
      </c>
      <c r="S27" s="201">
        <v>0</v>
      </c>
      <c r="T27" s="201">
        <v>0</v>
      </c>
      <c r="U27" s="201">
        <f t="shared" si="4"/>
        <v>63300</v>
      </c>
    </row>
    <row r="28" spans="1:22" ht="15" customHeight="1" x14ac:dyDescent="0.2">
      <c r="A28" s="202"/>
      <c r="B28" s="203"/>
      <c r="C28" s="198" t="s">
        <v>156</v>
      </c>
      <c r="D28" s="199" t="s">
        <v>368</v>
      </c>
      <c r="E28" s="200" t="s">
        <v>369</v>
      </c>
      <c r="F28" s="201">
        <v>19600</v>
      </c>
      <c r="G28" s="201">
        <v>27500</v>
      </c>
      <c r="H28" s="201">
        <v>0</v>
      </c>
      <c r="I28" s="201">
        <v>0</v>
      </c>
      <c r="J28" s="201">
        <v>0</v>
      </c>
      <c r="K28" s="201">
        <v>0</v>
      </c>
      <c r="L28" s="201">
        <v>0</v>
      </c>
      <c r="M28" s="201">
        <v>12500</v>
      </c>
      <c r="N28" s="201">
        <v>0</v>
      </c>
      <c r="O28" s="201">
        <v>0</v>
      </c>
      <c r="P28" s="201">
        <v>0</v>
      </c>
      <c r="Q28" s="201">
        <v>0</v>
      </c>
      <c r="R28" s="201">
        <v>0</v>
      </c>
      <c r="S28" s="201">
        <v>0</v>
      </c>
      <c r="T28" s="201">
        <v>0</v>
      </c>
      <c r="U28" s="201">
        <f t="shared" si="4"/>
        <v>59600</v>
      </c>
    </row>
    <row r="29" spans="1:22" s="214" customFormat="1" x14ac:dyDescent="0.2">
      <c r="A29" s="208"/>
      <c r="B29" s="209"/>
      <c r="C29" s="210" t="s">
        <v>341</v>
      </c>
      <c r="D29" s="211"/>
      <c r="E29" s="211"/>
      <c r="F29" s="212">
        <f>SUM(F25:F28)</f>
        <v>232600</v>
      </c>
      <c r="G29" s="212">
        <f t="shared" ref="G29:U29" si="5">SUM(G25:G28)</f>
        <v>413000</v>
      </c>
      <c r="H29" s="212">
        <f t="shared" si="5"/>
        <v>30000</v>
      </c>
      <c r="I29" s="212">
        <f t="shared" si="5"/>
        <v>0</v>
      </c>
      <c r="J29" s="212">
        <f t="shared" si="5"/>
        <v>0</v>
      </c>
      <c r="K29" s="212">
        <f t="shared" si="5"/>
        <v>0</v>
      </c>
      <c r="L29" s="212">
        <f t="shared" si="5"/>
        <v>0</v>
      </c>
      <c r="M29" s="212">
        <f t="shared" si="5"/>
        <v>140500</v>
      </c>
      <c r="N29" s="212">
        <f t="shared" si="5"/>
        <v>0</v>
      </c>
      <c r="O29" s="212">
        <f t="shared" si="5"/>
        <v>0</v>
      </c>
      <c r="P29" s="212">
        <f t="shared" si="5"/>
        <v>0</v>
      </c>
      <c r="Q29" s="212">
        <f t="shared" si="5"/>
        <v>0</v>
      </c>
      <c r="R29" s="212">
        <f t="shared" si="5"/>
        <v>0</v>
      </c>
      <c r="S29" s="212">
        <f t="shared" si="5"/>
        <v>0</v>
      </c>
      <c r="T29" s="212">
        <f t="shared" si="5"/>
        <v>0</v>
      </c>
      <c r="U29" s="212">
        <f t="shared" si="5"/>
        <v>816100</v>
      </c>
      <c r="V29" s="213">
        <f>SUM(U25:U28)</f>
        <v>816100</v>
      </c>
    </row>
    <row r="30" spans="1:22" ht="15" customHeight="1" x14ac:dyDescent="0.2">
      <c r="A30" s="196" t="s">
        <v>78</v>
      </c>
      <c r="B30" s="197" t="s">
        <v>370</v>
      </c>
      <c r="C30" s="198" t="s">
        <v>156</v>
      </c>
      <c r="D30" s="199" t="s">
        <v>371</v>
      </c>
      <c r="E30" s="200" t="s">
        <v>372</v>
      </c>
      <c r="F30" s="201">
        <v>290699.5</v>
      </c>
      <c r="G30" s="201">
        <v>170752</v>
      </c>
      <c r="H30" s="201">
        <v>0</v>
      </c>
      <c r="I30" s="201">
        <v>0</v>
      </c>
      <c r="J30" s="201">
        <v>0</v>
      </c>
      <c r="K30" s="201">
        <v>0</v>
      </c>
      <c r="L30" s="201">
        <v>0</v>
      </c>
      <c r="M30" s="201">
        <v>976269</v>
      </c>
      <c r="N30" s="201">
        <v>0</v>
      </c>
      <c r="O30" s="201">
        <v>0</v>
      </c>
      <c r="P30" s="201">
        <v>0</v>
      </c>
      <c r="Q30" s="201">
        <v>0</v>
      </c>
      <c r="R30" s="201">
        <v>0</v>
      </c>
      <c r="S30" s="201">
        <v>0</v>
      </c>
      <c r="T30" s="201">
        <v>0</v>
      </c>
      <c r="U30" s="201">
        <f t="shared" ref="U30:U33" si="6">SUM(F30:T30)</f>
        <v>1437720.5</v>
      </c>
    </row>
    <row r="31" spans="1:22" ht="15" customHeight="1" x14ac:dyDescent="0.2">
      <c r="A31" s="202"/>
      <c r="B31" s="203"/>
      <c r="C31" s="198" t="s">
        <v>156</v>
      </c>
      <c r="D31" s="199" t="s">
        <v>373</v>
      </c>
      <c r="E31" s="200" t="s">
        <v>374</v>
      </c>
      <c r="F31" s="201">
        <v>26500</v>
      </c>
      <c r="G31" s="201">
        <v>0</v>
      </c>
      <c r="H31" s="201">
        <v>0</v>
      </c>
      <c r="I31" s="201">
        <v>0</v>
      </c>
      <c r="J31" s="201">
        <v>0</v>
      </c>
      <c r="K31" s="201">
        <v>0</v>
      </c>
      <c r="L31" s="201">
        <v>0</v>
      </c>
      <c r="M31" s="201">
        <v>0</v>
      </c>
      <c r="N31" s="201">
        <v>0</v>
      </c>
      <c r="O31" s="201">
        <v>0</v>
      </c>
      <c r="P31" s="201">
        <v>0</v>
      </c>
      <c r="Q31" s="201">
        <v>0</v>
      </c>
      <c r="R31" s="201">
        <v>0</v>
      </c>
      <c r="S31" s="201">
        <v>0</v>
      </c>
      <c r="T31" s="201">
        <v>0</v>
      </c>
      <c r="U31" s="201">
        <f t="shared" si="6"/>
        <v>26500</v>
      </c>
    </row>
    <row r="32" spans="1:22" s="207" customFormat="1" ht="25.5" customHeight="1" x14ac:dyDescent="0.2">
      <c r="A32" s="202"/>
      <c r="B32" s="203"/>
      <c r="C32" s="204" t="s">
        <v>156</v>
      </c>
      <c r="D32" s="205" t="s">
        <v>375</v>
      </c>
      <c r="E32" s="206" t="s">
        <v>376</v>
      </c>
      <c r="F32" s="201">
        <v>854290.47</v>
      </c>
      <c r="G32" s="201">
        <v>292940</v>
      </c>
      <c r="H32" s="201">
        <v>10000</v>
      </c>
      <c r="I32" s="201">
        <v>0</v>
      </c>
      <c r="J32" s="201">
        <v>254060</v>
      </c>
      <c r="K32" s="201">
        <v>340000</v>
      </c>
      <c r="L32" s="201">
        <v>15000</v>
      </c>
      <c r="M32" s="201">
        <v>70696</v>
      </c>
      <c r="N32" s="201">
        <v>0</v>
      </c>
      <c r="O32" s="201">
        <v>215000</v>
      </c>
      <c r="P32" s="201">
        <v>0</v>
      </c>
      <c r="Q32" s="201">
        <v>680000</v>
      </c>
      <c r="R32" s="201">
        <v>250100</v>
      </c>
      <c r="S32" s="201">
        <v>0</v>
      </c>
      <c r="T32" s="201">
        <v>0</v>
      </c>
      <c r="U32" s="201">
        <f t="shared" si="6"/>
        <v>2982086.4699999997</v>
      </c>
    </row>
    <row r="33" spans="1:22" ht="15" customHeight="1" x14ac:dyDescent="0.2">
      <c r="A33" s="202"/>
      <c r="B33" s="203"/>
      <c r="C33" s="198" t="s">
        <v>156</v>
      </c>
      <c r="D33" s="199" t="s">
        <v>377</v>
      </c>
      <c r="E33" s="200" t="s">
        <v>378</v>
      </c>
      <c r="F33" s="201">
        <v>219833.39</v>
      </c>
      <c r="G33" s="201">
        <v>96560</v>
      </c>
      <c r="H33" s="201">
        <v>0</v>
      </c>
      <c r="I33" s="201">
        <v>0</v>
      </c>
      <c r="J33" s="201">
        <v>0</v>
      </c>
      <c r="K33" s="201">
        <v>0</v>
      </c>
      <c r="L33" s="201">
        <v>0</v>
      </c>
      <c r="M33" s="201">
        <v>450000</v>
      </c>
      <c r="N33" s="201">
        <v>0</v>
      </c>
      <c r="O33" s="201">
        <v>0</v>
      </c>
      <c r="P33" s="201">
        <v>0</v>
      </c>
      <c r="Q33" s="201">
        <v>0</v>
      </c>
      <c r="R33" s="201">
        <v>0</v>
      </c>
      <c r="S33" s="201">
        <v>0</v>
      </c>
      <c r="T33" s="201">
        <v>0</v>
      </c>
      <c r="U33" s="201">
        <f t="shared" si="6"/>
        <v>766393.39</v>
      </c>
    </row>
    <row r="34" spans="1:22" s="214" customFormat="1" ht="22.5" x14ac:dyDescent="0.2">
      <c r="A34" s="208"/>
      <c r="B34" s="209"/>
      <c r="C34" s="210" t="s">
        <v>341</v>
      </c>
      <c r="D34" s="211"/>
      <c r="E34" s="211"/>
      <c r="F34" s="212">
        <f>SUM(F30:F33)</f>
        <v>1391323.3599999999</v>
      </c>
      <c r="G34" s="212">
        <f t="shared" ref="G34:U34" si="7">SUM(G30:G33)</f>
        <v>560252</v>
      </c>
      <c r="H34" s="212">
        <f t="shared" si="7"/>
        <v>10000</v>
      </c>
      <c r="I34" s="212">
        <f t="shared" si="7"/>
        <v>0</v>
      </c>
      <c r="J34" s="212">
        <f t="shared" si="7"/>
        <v>254060</v>
      </c>
      <c r="K34" s="212">
        <f t="shared" si="7"/>
        <v>340000</v>
      </c>
      <c r="L34" s="212">
        <f t="shared" si="7"/>
        <v>15000</v>
      </c>
      <c r="M34" s="212">
        <f t="shared" si="7"/>
        <v>1496965</v>
      </c>
      <c r="N34" s="212">
        <f t="shared" si="7"/>
        <v>0</v>
      </c>
      <c r="O34" s="212">
        <f t="shared" si="7"/>
        <v>215000</v>
      </c>
      <c r="P34" s="212">
        <f t="shared" si="7"/>
        <v>0</v>
      </c>
      <c r="Q34" s="212">
        <f t="shared" si="7"/>
        <v>680000</v>
      </c>
      <c r="R34" s="212">
        <f t="shared" si="7"/>
        <v>250100</v>
      </c>
      <c r="S34" s="212">
        <f t="shared" si="7"/>
        <v>0</v>
      </c>
      <c r="T34" s="212">
        <f t="shared" si="7"/>
        <v>0</v>
      </c>
      <c r="U34" s="212">
        <f t="shared" si="7"/>
        <v>5212700.3599999994</v>
      </c>
      <c r="V34" s="213">
        <f>SUM(U30:U33)</f>
        <v>5212700.3599999994</v>
      </c>
    </row>
    <row r="35" spans="1:22" ht="15" customHeight="1" x14ac:dyDescent="0.2">
      <c r="A35" s="196" t="s">
        <v>80</v>
      </c>
      <c r="B35" s="197" t="s">
        <v>379</v>
      </c>
      <c r="C35" s="198" t="s">
        <v>156</v>
      </c>
      <c r="D35" s="199" t="s">
        <v>380</v>
      </c>
      <c r="E35" s="200" t="s">
        <v>381</v>
      </c>
      <c r="F35" s="201">
        <v>71800</v>
      </c>
      <c r="G35" s="201">
        <v>61832</v>
      </c>
      <c r="H35" s="201">
        <v>0</v>
      </c>
      <c r="I35" s="201">
        <v>0</v>
      </c>
      <c r="J35" s="201">
        <v>0</v>
      </c>
      <c r="K35" s="201">
        <v>0</v>
      </c>
      <c r="L35" s="201">
        <v>0</v>
      </c>
      <c r="M35" s="201">
        <v>32580</v>
      </c>
      <c r="N35" s="201">
        <v>0</v>
      </c>
      <c r="O35" s="201">
        <v>0</v>
      </c>
      <c r="P35" s="201">
        <v>0</v>
      </c>
      <c r="Q35" s="201">
        <v>0</v>
      </c>
      <c r="R35" s="201">
        <v>0</v>
      </c>
      <c r="S35" s="201">
        <v>0</v>
      </c>
      <c r="T35" s="201">
        <v>0</v>
      </c>
      <c r="U35" s="201">
        <f t="shared" ref="U35:U45" si="8">SUM(F35:T35)</f>
        <v>166212</v>
      </c>
    </row>
    <row r="36" spans="1:22" ht="15" customHeight="1" x14ac:dyDescent="0.2">
      <c r="A36" s="202"/>
      <c r="B36" s="203"/>
      <c r="C36" s="198" t="s">
        <v>156</v>
      </c>
      <c r="D36" s="199" t="s">
        <v>438</v>
      </c>
      <c r="E36" s="200" t="s">
        <v>439</v>
      </c>
      <c r="F36" s="201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0</v>
      </c>
      <c r="L36" s="201">
        <v>0</v>
      </c>
      <c r="M36" s="201">
        <v>40000</v>
      </c>
      <c r="N36" s="201">
        <v>0</v>
      </c>
      <c r="O36" s="201">
        <v>0</v>
      </c>
      <c r="P36" s="201">
        <v>0</v>
      </c>
      <c r="Q36" s="201">
        <v>0</v>
      </c>
      <c r="R36" s="201">
        <v>0</v>
      </c>
      <c r="S36" s="201">
        <v>0</v>
      </c>
      <c r="T36" s="201">
        <v>0</v>
      </c>
      <c r="U36" s="201">
        <f t="shared" si="8"/>
        <v>40000</v>
      </c>
    </row>
    <row r="37" spans="1:22" ht="15" customHeight="1" x14ac:dyDescent="0.2">
      <c r="A37" s="202"/>
      <c r="B37" s="203"/>
      <c r="C37" s="198" t="s">
        <v>156</v>
      </c>
      <c r="D37" s="199" t="s">
        <v>440</v>
      </c>
      <c r="E37" s="200" t="s">
        <v>441</v>
      </c>
      <c r="F37" s="201">
        <v>18590</v>
      </c>
      <c r="G37" s="201">
        <v>0</v>
      </c>
      <c r="H37" s="201">
        <v>0</v>
      </c>
      <c r="I37" s="201">
        <v>0</v>
      </c>
      <c r="J37" s="201">
        <v>0</v>
      </c>
      <c r="K37" s="201">
        <v>0</v>
      </c>
      <c r="L37" s="201">
        <v>0</v>
      </c>
      <c r="M37" s="201">
        <v>0</v>
      </c>
      <c r="N37" s="201">
        <v>0</v>
      </c>
      <c r="O37" s="201">
        <v>0</v>
      </c>
      <c r="P37" s="201">
        <v>0</v>
      </c>
      <c r="Q37" s="201">
        <v>0</v>
      </c>
      <c r="R37" s="201">
        <v>0</v>
      </c>
      <c r="S37" s="201">
        <v>0</v>
      </c>
      <c r="T37" s="201">
        <v>0</v>
      </c>
      <c r="U37" s="201">
        <f t="shared" si="8"/>
        <v>18590</v>
      </c>
    </row>
    <row r="38" spans="1:22" ht="15" customHeight="1" x14ac:dyDescent="0.2">
      <c r="A38" s="202"/>
      <c r="B38" s="203"/>
      <c r="C38" s="198" t="s">
        <v>156</v>
      </c>
      <c r="D38" s="199" t="s">
        <v>442</v>
      </c>
      <c r="E38" s="200" t="s">
        <v>443</v>
      </c>
      <c r="F38" s="201">
        <v>0</v>
      </c>
      <c r="G38" s="201">
        <v>0</v>
      </c>
      <c r="H38" s="201">
        <v>0</v>
      </c>
      <c r="I38" s="201">
        <v>0</v>
      </c>
      <c r="J38" s="201">
        <v>391656.76</v>
      </c>
      <c r="K38" s="201">
        <v>0</v>
      </c>
      <c r="L38" s="201">
        <v>0</v>
      </c>
      <c r="M38" s="201">
        <v>0</v>
      </c>
      <c r="N38" s="201">
        <v>0</v>
      </c>
      <c r="O38" s="201">
        <v>0</v>
      </c>
      <c r="P38" s="201">
        <v>0</v>
      </c>
      <c r="Q38" s="201">
        <v>0</v>
      </c>
      <c r="R38" s="201">
        <v>0</v>
      </c>
      <c r="S38" s="201">
        <v>0</v>
      </c>
      <c r="T38" s="201">
        <v>0</v>
      </c>
      <c r="U38" s="201">
        <f t="shared" si="8"/>
        <v>391656.76</v>
      </c>
    </row>
    <row r="39" spans="1:22" ht="15" customHeight="1" x14ac:dyDescent="0.2">
      <c r="A39" s="202"/>
      <c r="B39" s="203"/>
      <c r="C39" s="198" t="s">
        <v>156</v>
      </c>
      <c r="D39" s="199" t="s">
        <v>382</v>
      </c>
      <c r="E39" s="200" t="s">
        <v>383</v>
      </c>
      <c r="F39" s="201">
        <v>10000</v>
      </c>
      <c r="G39" s="201">
        <v>0</v>
      </c>
      <c r="H39" s="201">
        <v>0</v>
      </c>
      <c r="I39" s="201">
        <v>0</v>
      </c>
      <c r="J39" s="201">
        <v>0</v>
      </c>
      <c r="K39" s="201">
        <v>0</v>
      </c>
      <c r="L39" s="201">
        <v>0</v>
      </c>
      <c r="M39" s="201">
        <v>557865</v>
      </c>
      <c r="N39" s="201">
        <v>0</v>
      </c>
      <c r="O39" s="201">
        <v>0</v>
      </c>
      <c r="P39" s="201">
        <v>0</v>
      </c>
      <c r="Q39" s="201">
        <v>0</v>
      </c>
      <c r="R39" s="201">
        <v>0</v>
      </c>
      <c r="S39" s="201">
        <v>0</v>
      </c>
      <c r="T39" s="201">
        <v>0</v>
      </c>
      <c r="U39" s="201">
        <f t="shared" si="8"/>
        <v>567865</v>
      </c>
    </row>
    <row r="40" spans="1:22" ht="15" customHeight="1" x14ac:dyDescent="0.2">
      <c r="A40" s="202"/>
      <c r="B40" s="203"/>
      <c r="C40" s="198" t="s">
        <v>156</v>
      </c>
      <c r="D40" s="199" t="s">
        <v>384</v>
      </c>
      <c r="E40" s="200" t="s">
        <v>385</v>
      </c>
      <c r="F40" s="201">
        <v>50000</v>
      </c>
      <c r="G40" s="201">
        <v>0</v>
      </c>
      <c r="H40" s="201">
        <v>0</v>
      </c>
      <c r="I40" s="201">
        <v>0</v>
      </c>
      <c r="J40" s="201">
        <v>0</v>
      </c>
      <c r="K40" s="201">
        <v>0</v>
      </c>
      <c r="L40" s="201">
        <v>0</v>
      </c>
      <c r="M40" s="201">
        <v>231200</v>
      </c>
      <c r="N40" s="201">
        <v>0</v>
      </c>
      <c r="O40" s="201">
        <v>0</v>
      </c>
      <c r="P40" s="201">
        <v>0</v>
      </c>
      <c r="Q40" s="201">
        <v>0</v>
      </c>
      <c r="R40" s="201">
        <v>0</v>
      </c>
      <c r="S40" s="201">
        <v>0</v>
      </c>
      <c r="T40" s="201">
        <v>0</v>
      </c>
      <c r="U40" s="201">
        <f t="shared" si="8"/>
        <v>281200</v>
      </c>
    </row>
    <row r="41" spans="1:22" ht="15" customHeight="1" x14ac:dyDescent="0.2">
      <c r="A41" s="202"/>
      <c r="B41" s="203"/>
      <c r="C41" s="198" t="s">
        <v>156</v>
      </c>
      <c r="D41" s="199" t="s">
        <v>386</v>
      </c>
      <c r="E41" s="200" t="s">
        <v>387</v>
      </c>
      <c r="F41" s="201">
        <v>100000</v>
      </c>
      <c r="G41" s="201">
        <v>0</v>
      </c>
      <c r="H41" s="201">
        <v>0</v>
      </c>
      <c r="I41" s="201">
        <v>0</v>
      </c>
      <c r="J41" s="201">
        <v>0</v>
      </c>
      <c r="K41" s="201">
        <v>0</v>
      </c>
      <c r="L41" s="201">
        <v>0</v>
      </c>
      <c r="M41" s="201">
        <v>194887</v>
      </c>
      <c r="N41" s="201">
        <v>0</v>
      </c>
      <c r="O41" s="201">
        <v>0</v>
      </c>
      <c r="P41" s="201">
        <v>0</v>
      </c>
      <c r="Q41" s="201">
        <v>0</v>
      </c>
      <c r="R41" s="201">
        <v>0</v>
      </c>
      <c r="S41" s="201">
        <v>0</v>
      </c>
      <c r="T41" s="201">
        <v>0</v>
      </c>
      <c r="U41" s="201">
        <f t="shared" si="8"/>
        <v>294887</v>
      </c>
    </row>
    <row r="42" spans="1:22" ht="15" customHeight="1" x14ac:dyDescent="0.2">
      <c r="A42" s="202"/>
      <c r="B42" s="203"/>
      <c r="C42" s="198" t="s">
        <v>156</v>
      </c>
      <c r="D42" s="199" t="s">
        <v>444</v>
      </c>
      <c r="E42" s="200" t="s">
        <v>445</v>
      </c>
      <c r="F42" s="201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20000</v>
      </c>
      <c r="L42" s="201">
        <v>0</v>
      </c>
      <c r="M42" s="201">
        <v>0</v>
      </c>
      <c r="N42" s="201">
        <v>0</v>
      </c>
      <c r="O42" s="201">
        <v>0</v>
      </c>
      <c r="P42" s="201">
        <v>0</v>
      </c>
      <c r="Q42" s="201">
        <v>0</v>
      </c>
      <c r="R42" s="201">
        <v>0</v>
      </c>
      <c r="S42" s="201">
        <v>0</v>
      </c>
      <c r="T42" s="201">
        <v>0</v>
      </c>
      <c r="U42" s="201">
        <f t="shared" si="8"/>
        <v>20000</v>
      </c>
    </row>
    <row r="43" spans="1:22" ht="15" customHeight="1" x14ac:dyDescent="0.2">
      <c r="A43" s="202"/>
      <c r="B43" s="203"/>
      <c r="C43" s="198" t="s">
        <v>156</v>
      </c>
      <c r="D43" s="199" t="s">
        <v>446</v>
      </c>
      <c r="E43" s="200" t="s">
        <v>447</v>
      </c>
      <c r="F43" s="201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0</v>
      </c>
      <c r="L43" s="201">
        <v>0</v>
      </c>
      <c r="M43" s="201">
        <v>0</v>
      </c>
      <c r="N43" s="201">
        <v>0</v>
      </c>
      <c r="O43" s="201">
        <v>0</v>
      </c>
      <c r="P43" s="201">
        <v>0</v>
      </c>
      <c r="Q43" s="201">
        <v>0</v>
      </c>
      <c r="R43" s="201">
        <v>0</v>
      </c>
      <c r="S43" s="201">
        <v>20000</v>
      </c>
      <c r="T43" s="201">
        <v>0</v>
      </c>
      <c r="U43" s="201">
        <f t="shared" si="8"/>
        <v>20000</v>
      </c>
    </row>
    <row r="44" spans="1:22" ht="15" customHeight="1" x14ac:dyDescent="0.2">
      <c r="A44" s="202"/>
      <c r="B44" s="203"/>
      <c r="C44" s="198" t="s">
        <v>156</v>
      </c>
      <c r="D44" s="199" t="s">
        <v>448</v>
      </c>
      <c r="E44" s="200" t="s">
        <v>449</v>
      </c>
      <c r="F44" s="201">
        <v>3000</v>
      </c>
      <c r="G44" s="201">
        <v>0</v>
      </c>
      <c r="H44" s="201">
        <v>0</v>
      </c>
      <c r="I44" s="201">
        <v>0</v>
      </c>
      <c r="J44" s="201">
        <v>0</v>
      </c>
      <c r="K44" s="201">
        <v>0</v>
      </c>
      <c r="L44" s="201">
        <v>0</v>
      </c>
      <c r="M44" s="201">
        <v>0</v>
      </c>
      <c r="N44" s="201">
        <v>0</v>
      </c>
      <c r="O44" s="201">
        <v>0</v>
      </c>
      <c r="P44" s="201">
        <v>0</v>
      </c>
      <c r="Q44" s="201">
        <v>0</v>
      </c>
      <c r="R44" s="201">
        <v>0</v>
      </c>
      <c r="S44" s="201">
        <v>0</v>
      </c>
      <c r="T44" s="201">
        <v>0</v>
      </c>
      <c r="U44" s="201">
        <f t="shared" si="8"/>
        <v>3000</v>
      </c>
    </row>
    <row r="45" spans="1:22" ht="15" customHeight="1" x14ac:dyDescent="0.2">
      <c r="A45" s="202"/>
      <c r="B45" s="203"/>
      <c r="C45" s="198" t="s">
        <v>156</v>
      </c>
      <c r="D45" s="199" t="s">
        <v>450</v>
      </c>
      <c r="E45" s="200" t="s">
        <v>451</v>
      </c>
      <c r="F45" s="201">
        <v>100000</v>
      </c>
      <c r="G45" s="201">
        <v>70846</v>
      </c>
      <c r="H45" s="201">
        <v>0</v>
      </c>
      <c r="I45" s="201">
        <v>0</v>
      </c>
      <c r="J45" s="201">
        <v>0</v>
      </c>
      <c r="K45" s="201">
        <v>0</v>
      </c>
      <c r="L45" s="201">
        <v>0</v>
      </c>
      <c r="M45" s="201">
        <v>40000</v>
      </c>
      <c r="N45" s="201">
        <v>0</v>
      </c>
      <c r="O45" s="201">
        <v>0</v>
      </c>
      <c r="P45" s="201">
        <v>0</v>
      </c>
      <c r="Q45" s="201">
        <v>0</v>
      </c>
      <c r="R45" s="201">
        <v>0</v>
      </c>
      <c r="S45" s="201">
        <v>0</v>
      </c>
      <c r="T45" s="201">
        <v>0</v>
      </c>
      <c r="U45" s="201">
        <f t="shared" si="8"/>
        <v>210846</v>
      </c>
    </row>
    <row r="46" spans="1:22" s="214" customFormat="1" x14ac:dyDescent="0.2">
      <c r="A46" s="208"/>
      <c r="B46" s="209"/>
      <c r="C46" s="210" t="s">
        <v>341</v>
      </c>
      <c r="D46" s="211"/>
      <c r="E46" s="211"/>
      <c r="F46" s="212">
        <f>SUM(F35:F45)</f>
        <v>353390</v>
      </c>
      <c r="G46" s="212">
        <f t="shared" ref="G46:U46" si="9">SUM(G35:G45)</f>
        <v>132678</v>
      </c>
      <c r="H46" s="212">
        <f t="shared" si="9"/>
        <v>0</v>
      </c>
      <c r="I46" s="212">
        <f t="shared" si="9"/>
        <v>0</v>
      </c>
      <c r="J46" s="212">
        <f t="shared" si="9"/>
        <v>391656.76</v>
      </c>
      <c r="K46" s="212">
        <f t="shared" si="9"/>
        <v>20000</v>
      </c>
      <c r="L46" s="212">
        <f t="shared" si="9"/>
        <v>0</v>
      </c>
      <c r="M46" s="212">
        <f t="shared" si="9"/>
        <v>1096532</v>
      </c>
      <c r="N46" s="212">
        <f t="shared" si="9"/>
        <v>0</v>
      </c>
      <c r="O46" s="212">
        <f t="shared" si="9"/>
        <v>0</v>
      </c>
      <c r="P46" s="212">
        <f t="shared" si="9"/>
        <v>0</v>
      </c>
      <c r="Q46" s="212">
        <f t="shared" si="9"/>
        <v>0</v>
      </c>
      <c r="R46" s="212">
        <f t="shared" si="9"/>
        <v>0</v>
      </c>
      <c r="S46" s="212">
        <f t="shared" si="9"/>
        <v>20000</v>
      </c>
      <c r="T46" s="212">
        <f t="shared" si="9"/>
        <v>0</v>
      </c>
      <c r="U46" s="212">
        <f t="shared" si="9"/>
        <v>2014256.76</v>
      </c>
      <c r="V46" s="213">
        <f>SUM(U35:U45)</f>
        <v>2014256.76</v>
      </c>
    </row>
    <row r="47" spans="1:22" ht="15" customHeight="1" x14ac:dyDescent="0.2">
      <c r="A47" s="196" t="s">
        <v>82</v>
      </c>
      <c r="B47" s="197" t="s">
        <v>388</v>
      </c>
      <c r="C47" s="198" t="s">
        <v>156</v>
      </c>
      <c r="D47" s="199" t="s">
        <v>389</v>
      </c>
      <c r="E47" s="200" t="s">
        <v>390</v>
      </c>
      <c r="F47" s="201">
        <v>165139.67000000001</v>
      </c>
      <c r="G47" s="201">
        <v>0</v>
      </c>
      <c r="H47" s="201">
        <v>0</v>
      </c>
      <c r="I47" s="201">
        <v>0</v>
      </c>
      <c r="J47" s="201">
        <v>0</v>
      </c>
      <c r="K47" s="201">
        <v>0</v>
      </c>
      <c r="L47" s="201">
        <v>0</v>
      </c>
      <c r="M47" s="201">
        <v>0</v>
      </c>
      <c r="N47" s="201">
        <v>0</v>
      </c>
      <c r="O47" s="201">
        <v>0</v>
      </c>
      <c r="P47" s="201">
        <v>0</v>
      </c>
      <c r="Q47" s="201">
        <v>0</v>
      </c>
      <c r="R47" s="201">
        <v>0</v>
      </c>
      <c r="S47" s="201">
        <v>0</v>
      </c>
      <c r="T47" s="201">
        <v>0</v>
      </c>
      <c r="U47" s="201">
        <f t="shared" ref="U47:U51" si="10">SUM(F47:T47)</f>
        <v>165139.67000000001</v>
      </c>
    </row>
    <row r="48" spans="1:22" ht="15" customHeight="1" x14ac:dyDescent="0.2">
      <c r="A48" s="202"/>
      <c r="B48" s="203"/>
      <c r="C48" s="198" t="s">
        <v>156</v>
      </c>
      <c r="D48" s="199" t="s">
        <v>452</v>
      </c>
      <c r="E48" s="200" t="s">
        <v>453</v>
      </c>
      <c r="F48" s="201">
        <v>6000</v>
      </c>
      <c r="G48" s="201">
        <v>0</v>
      </c>
      <c r="H48" s="201">
        <v>0</v>
      </c>
      <c r="I48" s="201">
        <v>0</v>
      </c>
      <c r="J48" s="201">
        <v>0</v>
      </c>
      <c r="K48" s="201">
        <v>0</v>
      </c>
      <c r="L48" s="201">
        <v>0</v>
      </c>
      <c r="M48" s="201">
        <v>0</v>
      </c>
      <c r="N48" s="201">
        <v>0</v>
      </c>
      <c r="O48" s="201">
        <v>0</v>
      </c>
      <c r="P48" s="201">
        <v>0</v>
      </c>
      <c r="Q48" s="201">
        <v>0</v>
      </c>
      <c r="R48" s="201">
        <v>0</v>
      </c>
      <c r="S48" s="201">
        <v>0</v>
      </c>
      <c r="T48" s="201">
        <v>0</v>
      </c>
      <c r="U48" s="201">
        <f t="shared" si="10"/>
        <v>6000</v>
      </c>
    </row>
    <row r="49" spans="1:22" ht="15" customHeight="1" x14ac:dyDescent="0.2">
      <c r="A49" s="202"/>
      <c r="B49" s="203"/>
      <c r="C49" s="198" t="s">
        <v>156</v>
      </c>
      <c r="D49" s="199" t="s">
        <v>391</v>
      </c>
      <c r="E49" s="200" t="s">
        <v>392</v>
      </c>
      <c r="F49" s="201">
        <v>2372.1799999999998</v>
      </c>
      <c r="G49" s="201">
        <v>0</v>
      </c>
      <c r="H49" s="201">
        <v>0</v>
      </c>
      <c r="I49" s="201">
        <v>0</v>
      </c>
      <c r="J49" s="201">
        <v>0</v>
      </c>
      <c r="K49" s="201">
        <v>0</v>
      </c>
      <c r="L49" s="201">
        <v>0</v>
      </c>
      <c r="M49" s="201">
        <v>0</v>
      </c>
      <c r="N49" s="201">
        <v>0</v>
      </c>
      <c r="O49" s="201">
        <v>0</v>
      </c>
      <c r="P49" s="201">
        <v>0</v>
      </c>
      <c r="Q49" s="201">
        <v>0</v>
      </c>
      <c r="R49" s="201">
        <v>0</v>
      </c>
      <c r="S49" s="201">
        <v>0</v>
      </c>
      <c r="T49" s="201">
        <v>0</v>
      </c>
      <c r="U49" s="201">
        <f t="shared" si="10"/>
        <v>2372.1799999999998</v>
      </c>
    </row>
    <row r="50" spans="1:22" ht="15" customHeight="1" x14ac:dyDescent="0.2">
      <c r="A50" s="202"/>
      <c r="B50" s="203"/>
      <c r="C50" s="198" t="s">
        <v>156</v>
      </c>
      <c r="D50" s="199" t="s">
        <v>393</v>
      </c>
      <c r="E50" s="200" t="s">
        <v>394</v>
      </c>
      <c r="F50" s="201">
        <v>18664</v>
      </c>
      <c r="G50" s="201">
        <v>0</v>
      </c>
      <c r="H50" s="201">
        <v>0</v>
      </c>
      <c r="I50" s="201">
        <v>0</v>
      </c>
      <c r="J50" s="201">
        <v>0</v>
      </c>
      <c r="K50" s="201">
        <v>0</v>
      </c>
      <c r="L50" s="201">
        <v>0</v>
      </c>
      <c r="M50" s="201">
        <v>0</v>
      </c>
      <c r="N50" s="201">
        <v>0</v>
      </c>
      <c r="O50" s="201">
        <v>0</v>
      </c>
      <c r="P50" s="201">
        <v>0</v>
      </c>
      <c r="Q50" s="201">
        <v>0</v>
      </c>
      <c r="R50" s="201">
        <v>0</v>
      </c>
      <c r="S50" s="201">
        <v>0</v>
      </c>
      <c r="T50" s="201">
        <v>0</v>
      </c>
      <c r="U50" s="201">
        <f t="shared" si="10"/>
        <v>18664</v>
      </c>
    </row>
    <row r="51" spans="1:22" ht="15" customHeight="1" x14ac:dyDescent="0.2">
      <c r="A51" s="202"/>
      <c r="B51" s="203"/>
      <c r="C51" s="198" t="s">
        <v>156</v>
      </c>
      <c r="D51" s="199" t="s">
        <v>395</v>
      </c>
      <c r="E51" s="200" t="s">
        <v>396</v>
      </c>
      <c r="F51" s="201">
        <v>52367.3</v>
      </c>
      <c r="G51" s="201">
        <v>0</v>
      </c>
      <c r="H51" s="201">
        <v>0</v>
      </c>
      <c r="I51" s="201">
        <v>0</v>
      </c>
      <c r="J51" s="201">
        <v>0</v>
      </c>
      <c r="K51" s="201">
        <v>0</v>
      </c>
      <c r="L51" s="201">
        <v>0</v>
      </c>
      <c r="M51" s="201">
        <v>0</v>
      </c>
      <c r="N51" s="201">
        <v>0</v>
      </c>
      <c r="O51" s="201">
        <v>0</v>
      </c>
      <c r="P51" s="201">
        <v>0</v>
      </c>
      <c r="Q51" s="201">
        <v>0</v>
      </c>
      <c r="R51" s="201">
        <v>0</v>
      </c>
      <c r="S51" s="201">
        <v>0</v>
      </c>
      <c r="T51" s="201">
        <v>0</v>
      </c>
      <c r="U51" s="201">
        <f t="shared" si="10"/>
        <v>52367.3</v>
      </c>
    </row>
    <row r="52" spans="1:22" s="214" customFormat="1" x14ac:dyDescent="0.2">
      <c r="A52" s="208"/>
      <c r="B52" s="209"/>
      <c r="C52" s="210" t="s">
        <v>341</v>
      </c>
      <c r="D52" s="211"/>
      <c r="E52" s="211"/>
      <c r="F52" s="212">
        <f>SUM(F47:F51)</f>
        <v>244543.15000000002</v>
      </c>
      <c r="G52" s="212">
        <v>0</v>
      </c>
      <c r="H52" s="212">
        <v>0</v>
      </c>
      <c r="I52" s="212">
        <v>0</v>
      </c>
      <c r="J52" s="212">
        <v>0</v>
      </c>
      <c r="K52" s="212">
        <v>0</v>
      </c>
      <c r="L52" s="212">
        <v>0</v>
      </c>
      <c r="M52" s="212">
        <v>0</v>
      </c>
      <c r="N52" s="212">
        <v>0</v>
      </c>
      <c r="O52" s="212">
        <v>0</v>
      </c>
      <c r="P52" s="212">
        <v>0</v>
      </c>
      <c r="Q52" s="212">
        <v>0</v>
      </c>
      <c r="R52" s="212">
        <v>0</v>
      </c>
      <c r="S52" s="212">
        <v>0</v>
      </c>
      <c r="T52" s="212">
        <v>0</v>
      </c>
      <c r="U52" s="212">
        <v>244543.15</v>
      </c>
      <c r="V52" s="213">
        <f>SUM(U47:U51)</f>
        <v>244543.15000000002</v>
      </c>
    </row>
    <row r="53" spans="1:22" ht="15" customHeight="1" x14ac:dyDescent="0.2">
      <c r="A53" s="196" t="s">
        <v>84</v>
      </c>
      <c r="B53" s="197" t="s">
        <v>397</v>
      </c>
      <c r="C53" s="198" t="s">
        <v>156</v>
      </c>
      <c r="D53" s="199" t="s">
        <v>454</v>
      </c>
      <c r="E53" s="200" t="s">
        <v>455</v>
      </c>
      <c r="F53" s="201">
        <v>36000</v>
      </c>
      <c r="G53" s="201">
        <v>37500</v>
      </c>
      <c r="H53" s="201">
        <v>0</v>
      </c>
      <c r="I53" s="201">
        <v>0</v>
      </c>
      <c r="J53" s="201">
        <v>0</v>
      </c>
      <c r="K53" s="201">
        <v>0</v>
      </c>
      <c r="L53" s="201">
        <v>0</v>
      </c>
      <c r="M53" s="201">
        <v>10000</v>
      </c>
      <c r="N53" s="201">
        <v>0</v>
      </c>
      <c r="O53" s="201">
        <v>0</v>
      </c>
      <c r="P53" s="201">
        <v>0</v>
      </c>
      <c r="Q53" s="201">
        <v>0</v>
      </c>
      <c r="R53" s="201">
        <v>0</v>
      </c>
      <c r="S53" s="201">
        <v>0</v>
      </c>
      <c r="T53" s="201">
        <v>0</v>
      </c>
      <c r="U53" s="201">
        <f t="shared" ref="U53:U58" si="11">SUM(F53:T53)</f>
        <v>83500</v>
      </c>
    </row>
    <row r="54" spans="1:22" ht="15" customHeight="1" x14ac:dyDescent="0.2">
      <c r="A54" s="202"/>
      <c r="B54" s="203"/>
      <c r="C54" s="198" t="s">
        <v>156</v>
      </c>
      <c r="D54" s="199" t="s">
        <v>456</v>
      </c>
      <c r="E54" s="200" t="s">
        <v>457</v>
      </c>
      <c r="F54" s="201">
        <v>0</v>
      </c>
      <c r="G54" s="201">
        <v>0</v>
      </c>
      <c r="H54" s="201">
        <v>0</v>
      </c>
      <c r="I54" s="201">
        <v>0</v>
      </c>
      <c r="J54" s="201">
        <v>0</v>
      </c>
      <c r="K54" s="201">
        <v>0</v>
      </c>
      <c r="L54" s="201">
        <v>0</v>
      </c>
      <c r="M54" s="201">
        <v>30000</v>
      </c>
      <c r="N54" s="201">
        <v>0</v>
      </c>
      <c r="O54" s="201">
        <v>0</v>
      </c>
      <c r="P54" s="201">
        <v>0</v>
      </c>
      <c r="Q54" s="201">
        <v>0</v>
      </c>
      <c r="R54" s="201">
        <v>0</v>
      </c>
      <c r="S54" s="201">
        <v>0</v>
      </c>
      <c r="T54" s="201">
        <v>0</v>
      </c>
      <c r="U54" s="201">
        <f t="shared" si="11"/>
        <v>30000</v>
      </c>
    </row>
    <row r="55" spans="1:22" ht="15" customHeight="1" x14ac:dyDescent="0.2">
      <c r="A55" s="202"/>
      <c r="B55" s="203"/>
      <c r="C55" s="198" t="s">
        <v>156</v>
      </c>
      <c r="D55" s="199" t="s">
        <v>458</v>
      </c>
      <c r="E55" s="200" t="s">
        <v>459</v>
      </c>
      <c r="F55" s="201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0</v>
      </c>
      <c r="L55" s="201">
        <v>0</v>
      </c>
      <c r="M55" s="201">
        <v>0</v>
      </c>
      <c r="N55" s="201">
        <v>0</v>
      </c>
      <c r="O55" s="201">
        <v>0</v>
      </c>
      <c r="P55" s="201">
        <v>0</v>
      </c>
      <c r="Q55" s="201">
        <v>200000</v>
      </c>
      <c r="R55" s="201">
        <v>0</v>
      </c>
      <c r="S55" s="201">
        <v>0</v>
      </c>
      <c r="T55" s="201">
        <v>0</v>
      </c>
      <c r="U55" s="201">
        <f t="shared" si="11"/>
        <v>200000</v>
      </c>
    </row>
    <row r="56" spans="1:22" ht="15" customHeight="1" x14ac:dyDescent="0.2">
      <c r="A56" s="202"/>
      <c r="B56" s="203"/>
      <c r="C56" s="198" t="s">
        <v>156</v>
      </c>
      <c r="D56" s="199" t="s">
        <v>398</v>
      </c>
      <c r="E56" s="200" t="s">
        <v>399</v>
      </c>
      <c r="F56" s="201">
        <v>8700</v>
      </c>
      <c r="G56" s="201">
        <v>17000</v>
      </c>
      <c r="H56" s="201">
        <v>0</v>
      </c>
      <c r="I56" s="201">
        <v>0</v>
      </c>
      <c r="J56" s="201">
        <v>0</v>
      </c>
      <c r="K56" s="201">
        <v>0</v>
      </c>
      <c r="L56" s="201">
        <v>0</v>
      </c>
      <c r="M56" s="201">
        <v>21050</v>
      </c>
      <c r="N56" s="201">
        <v>0</v>
      </c>
      <c r="O56" s="201">
        <v>0</v>
      </c>
      <c r="P56" s="201">
        <v>0</v>
      </c>
      <c r="Q56" s="201">
        <v>0</v>
      </c>
      <c r="R56" s="201">
        <v>0</v>
      </c>
      <c r="S56" s="201">
        <v>0</v>
      </c>
      <c r="T56" s="201">
        <v>0</v>
      </c>
      <c r="U56" s="201">
        <f t="shared" si="11"/>
        <v>46750</v>
      </c>
    </row>
    <row r="57" spans="1:22" ht="15" customHeight="1" x14ac:dyDescent="0.2">
      <c r="A57" s="202"/>
      <c r="B57" s="203"/>
      <c r="C57" s="198" t="s">
        <v>156</v>
      </c>
      <c r="D57" s="199" t="s">
        <v>460</v>
      </c>
      <c r="E57" s="200" t="s">
        <v>461</v>
      </c>
      <c r="F57" s="201">
        <v>0</v>
      </c>
      <c r="G57" s="201">
        <v>0</v>
      </c>
      <c r="H57" s="201">
        <v>0</v>
      </c>
      <c r="I57" s="201">
        <v>0</v>
      </c>
      <c r="J57" s="201">
        <v>150000</v>
      </c>
      <c r="K57" s="201">
        <v>0</v>
      </c>
      <c r="L57" s="201">
        <v>0</v>
      </c>
      <c r="M57" s="201">
        <v>0</v>
      </c>
      <c r="N57" s="201">
        <v>0</v>
      </c>
      <c r="O57" s="201">
        <v>0</v>
      </c>
      <c r="P57" s="201">
        <v>0</v>
      </c>
      <c r="Q57" s="201">
        <v>0</v>
      </c>
      <c r="R57" s="201">
        <v>0</v>
      </c>
      <c r="S57" s="201">
        <v>0</v>
      </c>
      <c r="T57" s="201">
        <v>0</v>
      </c>
      <c r="U57" s="201">
        <f t="shared" si="11"/>
        <v>150000</v>
      </c>
    </row>
    <row r="58" spans="1:22" ht="15" customHeight="1" x14ac:dyDescent="0.2">
      <c r="A58" s="202"/>
      <c r="B58" s="203"/>
      <c r="C58" s="198" t="s">
        <v>156</v>
      </c>
      <c r="D58" s="199" t="s">
        <v>400</v>
      </c>
      <c r="E58" s="200" t="s">
        <v>401</v>
      </c>
      <c r="F58" s="201">
        <v>0</v>
      </c>
      <c r="G58" s="201">
        <v>0</v>
      </c>
      <c r="H58" s="201">
        <v>0</v>
      </c>
      <c r="I58" s="201">
        <v>0</v>
      </c>
      <c r="J58" s="201">
        <v>0</v>
      </c>
      <c r="K58" s="201">
        <v>0</v>
      </c>
      <c r="L58" s="201">
        <v>0</v>
      </c>
      <c r="M58" s="201">
        <v>415100</v>
      </c>
      <c r="N58" s="201">
        <v>0</v>
      </c>
      <c r="O58" s="201">
        <v>0</v>
      </c>
      <c r="P58" s="201">
        <v>0</v>
      </c>
      <c r="Q58" s="201">
        <v>0</v>
      </c>
      <c r="R58" s="201">
        <v>0</v>
      </c>
      <c r="S58" s="201">
        <v>0</v>
      </c>
      <c r="T58" s="201">
        <v>0</v>
      </c>
      <c r="U58" s="201">
        <f t="shared" si="11"/>
        <v>415100</v>
      </c>
    </row>
    <row r="59" spans="1:22" s="214" customFormat="1" x14ac:dyDescent="0.2">
      <c r="A59" s="208"/>
      <c r="B59" s="209"/>
      <c r="C59" s="210" t="s">
        <v>341</v>
      </c>
      <c r="D59" s="211"/>
      <c r="E59" s="211"/>
      <c r="F59" s="212">
        <f>SUM(F53:F58)</f>
        <v>44700</v>
      </c>
      <c r="G59" s="212">
        <f t="shared" ref="G59:U59" si="12">SUM(G53:G58)</f>
        <v>54500</v>
      </c>
      <c r="H59" s="212">
        <f t="shared" si="12"/>
        <v>0</v>
      </c>
      <c r="I59" s="212">
        <f t="shared" si="12"/>
        <v>0</v>
      </c>
      <c r="J59" s="212">
        <f t="shared" si="12"/>
        <v>150000</v>
      </c>
      <c r="K59" s="212">
        <f t="shared" si="12"/>
        <v>0</v>
      </c>
      <c r="L59" s="212">
        <f t="shared" si="12"/>
        <v>0</v>
      </c>
      <c r="M59" s="212">
        <f t="shared" si="12"/>
        <v>476150</v>
      </c>
      <c r="N59" s="212">
        <f t="shared" si="12"/>
        <v>0</v>
      </c>
      <c r="O59" s="212">
        <f t="shared" si="12"/>
        <v>0</v>
      </c>
      <c r="P59" s="212">
        <f t="shared" si="12"/>
        <v>0</v>
      </c>
      <c r="Q59" s="212">
        <f t="shared" si="12"/>
        <v>200000</v>
      </c>
      <c r="R59" s="212">
        <f t="shared" si="12"/>
        <v>0</v>
      </c>
      <c r="S59" s="212">
        <f t="shared" si="12"/>
        <v>0</v>
      </c>
      <c r="T59" s="212">
        <f t="shared" si="12"/>
        <v>0</v>
      </c>
      <c r="U59" s="212">
        <f t="shared" si="12"/>
        <v>925350</v>
      </c>
      <c r="V59" s="213">
        <f>SUM(U53:U58)</f>
        <v>925350</v>
      </c>
    </row>
    <row r="60" spans="1:22" ht="15" customHeight="1" x14ac:dyDescent="0.2">
      <c r="A60" s="196" t="s">
        <v>267</v>
      </c>
      <c r="B60" s="197" t="s">
        <v>462</v>
      </c>
      <c r="C60" s="198" t="s">
        <v>156</v>
      </c>
      <c r="D60" s="199" t="s">
        <v>267</v>
      </c>
      <c r="E60" s="200" t="s">
        <v>463</v>
      </c>
      <c r="F60" s="201">
        <v>25000</v>
      </c>
      <c r="G60" s="201">
        <v>0</v>
      </c>
      <c r="H60" s="201">
        <v>0</v>
      </c>
      <c r="I60" s="201">
        <v>0</v>
      </c>
      <c r="J60" s="201">
        <v>0</v>
      </c>
      <c r="K60" s="201">
        <v>0</v>
      </c>
      <c r="L60" s="201">
        <v>0</v>
      </c>
      <c r="M60" s="201">
        <v>0</v>
      </c>
      <c r="N60" s="201">
        <v>0</v>
      </c>
      <c r="O60" s="201">
        <v>0</v>
      </c>
      <c r="P60" s="201">
        <v>0</v>
      </c>
      <c r="Q60" s="201">
        <v>0</v>
      </c>
      <c r="R60" s="201">
        <v>0</v>
      </c>
      <c r="S60" s="201">
        <v>0</v>
      </c>
      <c r="T60" s="201">
        <v>0</v>
      </c>
      <c r="U60" s="201">
        <f t="shared" ref="U60:U63" si="13">SUM(F60:T60)</f>
        <v>25000</v>
      </c>
    </row>
    <row r="61" spans="1:22" s="214" customFormat="1" x14ac:dyDescent="0.2">
      <c r="A61" s="208"/>
      <c r="B61" s="209"/>
      <c r="C61" s="210" t="s">
        <v>341</v>
      </c>
      <c r="D61" s="211"/>
      <c r="E61" s="211"/>
      <c r="F61" s="212">
        <f>SUM(F60)</f>
        <v>25000</v>
      </c>
      <c r="G61" s="212">
        <f t="shared" ref="G61:T61" si="14">SUM(G60)</f>
        <v>0</v>
      </c>
      <c r="H61" s="212">
        <f t="shared" si="14"/>
        <v>0</v>
      </c>
      <c r="I61" s="212">
        <f t="shared" si="14"/>
        <v>0</v>
      </c>
      <c r="J61" s="212">
        <f t="shared" si="14"/>
        <v>0</v>
      </c>
      <c r="K61" s="212">
        <f t="shared" si="14"/>
        <v>0</v>
      </c>
      <c r="L61" s="212">
        <f t="shared" si="14"/>
        <v>0</v>
      </c>
      <c r="M61" s="212">
        <f t="shared" si="14"/>
        <v>0</v>
      </c>
      <c r="N61" s="212">
        <f t="shared" si="14"/>
        <v>0</v>
      </c>
      <c r="O61" s="212">
        <f t="shared" si="14"/>
        <v>0</v>
      </c>
      <c r="P61" s="212">
        <f t="shared" si="14"/>
        <v>0</v>
      </c>
      <c r="Q61" s="212">
        <f t="shared" si="14"/>
        <v>0</v>
      </c>
      <c r="R61" s="212">
        <f t="shared" si="14"/>
        <v>0</v>
      </c>
      <c r="S61" s="212">
        <f t="shared" si="14"/>
        <v>0</v>
      </c>
      <c r="T61" s="212">
        <f t="shared" si="14"/>
        <v>0</v>
      </c>
      <c r="U61" s="215">
        <f t="shared" si="13"/>
        <v>25000</v>
      </c>
    </row>
    <row r="62" spans="1:22" ht="15" customHeight="1" x14ac:dyDescent="0.2">
      <c r="A62" s="196" t="s">
        <v>88</v>
      </c>
      <c r="B62" s="197" t="s">
        <v>405</v>
      </c>
      <c r="C62" s="198" t="s">
        <v>156</v>
      </c>
      <c r="D62" s="199" t="s">
        <v>464</v>
      </c>
      <c r="E62" s="200" t="s">
        <v>465</v>
      </c>
      <c r="F62" s="201">
        <v>30000</v>
      </c>
      <c r="G62" s="201">
        <v>0</v>
      </c>
      <c r="H62" s="201">
        <v>0</v>
      </c>
      <c r="I62" s="201">
        <v>0</v>
      </c>
      <c r="J62" s="201">
        <v>0</v>
      </c>
      <c r="K62" s="201">
        <v>0</v>
      </c>
      <c r="L62" s="201">
        <v>0</v>
      </c>
      <c r="M62" s="201">
        <v>0</v>
      </c>
      <c r="N62" s="201">
        <v>0</v>
      </c>
      <c r="O62" s="201">
        <v>0</v>
      </c>
      <c r="P62" s="201">
        <v>0</v>
      </c>
      <c r="Q62" s="201">
        <v>0</v>
      </c>
      <c r="R62" s="201">
        <v>0</v>
      </c>
      <c r="S62" s="201">
        <v>0</v>
      </c>
      <c r="T62" s="201">
        <v>0</v>
      </c>
      <c r="U62" s="201">
        <f t="shared" si="13"/>
        <v>30000</v>
      </c>
    </row>
    <row r="63" spans="1:22" ht="15" customHeight="1" x14ac:dyDescent="0.2">
      <c r="A63" s="202"/>
      <c r="B63" s="203"/>
      <c r="C63" s="198" t="s">
        <v>156</v>
      </c>
      <c r="D63" s="199" t="s">
        <v>406</v>
      </c>
      <c r="E63" s="200" t="s">
        <v>407</v>
      </c>
      <c r="F63" s="201">
        <v>0</v>
      </c>
      <c r="G63" s="201">
        <v>0</v>
      </c>
      <c r="H63" s="201">
        <v>0</v>
      </c>
      <c r="I63" s="201">
        <v>0</v>
      </c>
      <c r="J63" s="201">
        <v>726000</v>
      </c>
      <c r="K63" s="201">
        <v>0</v>
      </c>
      <c r="L63" s="201">
        <v>0</v>
      </c>
      <c r="M63" s="201">
        <v>0</v>
      </c>
      <c r="N63" s="201">
        <v>0</v>
      </c>
      <c r="O63" s="201">
        <v>0</v>
      </c>
      <c r="P63" s="201">
        <v>20000</v>
      </c>
      <c r="Q63" s="201">
        <v>20000</v>
      </c>
      <c r="R63" s="201">
        <v>60000</v>
      </c>
      <c r="S63" s="201">
        <v>0</v>
      </c>
      <c r="T63" s="201">
        <v>0</v>
      </c>
      <c r="U63" s="201">
        <f t="shared" si="13"/>
        <v>826000</v>
      </c>
    </row>
    <row r="64" spans="1:22" s="214" customFormat="1" x14ac:dyDescent="0.2">
      <c r="A64" s="208"/>
      <c r="B64" s="209"/>
      <c r="C64" s="210" t="s">
        <v>341</v>
      </c>
      <c r="D64" s="211"/>
      <c r="E64" s="211"/>
      <c r="F64" s="212">
        <f>SUM(F62:F63)</f>
        <v>30000</v>
      </c>
      <c r="G64" s="212">
        <f t="shared" ref="G64:U64" si="15">SUM(G62:G63)</f>
        <v>0</v>
      </c>
      <c r="H64" s="212">
        <f t="shared" si="15"/>
        <v>0</v>
      </c>
      <c r="I64" s="212">
        <f t="shared" si="15"/>
        <v>0</v>
      </c>
      <c r="J64" s="212">
        <f t="shared" si="15"/>
        <v>726000</v>
      </c>
      <c r="K64" s="212">
        <f t="shared" si="15"/>
        <v>0</v>
      </c>
      <c r="L64" s="212">
        <f t="shared" si="15"/>
        <v>0</v>
      </c>
      <c r="M64" s="212">
        <f t="shared" si="15"/>
        <v>0</v>
      </c>
      <c r="N64" s="212">
        <f t="shared" si="15"/>
        <v>0</v>
      </c>
      <c r="O64" s="212">
        <f t="shared" si="15"/>
        <v>0</v>
      </c>
      <c r="P64" s="212">
        <f t="shared" si="15"/>
        <v>20000</v>
      </c>
      <c r="Q64" s="212">
        <f t="shared" si="15"/>
        <v>20000</v>
      </c>
      <c r="R64" s="212">
        <f t="shared" si="15"/>
        <v>60000</v>
      </c>
      <c r="S64" s="212">
        <f t="shared" si="15"/>
        <v>0</v>
      </c>
      <c r="T64" s="212">
        <f t="shared" si="15"/>
        <v>0</v>
      </c>
      <c r="U64" s="212">
        <f t="shared" si="15"/>
        <v>856000</v>
      </c>
      <c r="V64" s="213">
        <f>SUM(U60:U63)</f>
        <v>906000</v>
      </c>
    </row>
    <row r="65" spans="1:22" ht="15" customHeight="1" x14ac:dyDescent="0.2">
      <c r="A65" s="196" t="s">
        <v>86</v>
      </c>
      <c r="B65" s="197" t="s">
        <v>402</v>
      </c>
      <c r="C65" s="198" t="s">
        <v>156</v>
      </c>
      <c r="D65" s="199" t="s">
        <v>466</v>
      </c>
      <c r="E65" s="200" t="s">
        <v>467</v>
      </c>
      <c r="F65" s="201">
        <v>0</v>
      </c>
      <c r="G65" s="201">
        <v>0</v>
      </c>
      <c r="H65" s="201">
        <v>0</v>
      </c>
      <c r="I65" s="201">
        <v>0</v>
      </c>
      <c r="J65" s="201">
        <v>0</v>
      </c>
      <c r="K65" s="201">
        <v>0</v>
      </c>
      <c r="L65" s="201">
        <v>0</v>
      </c>
      <c r="M65" s="201">
        <v>0</v>
      </c>
      <c r="N65" s="201">
        <v>4626000</v>
      </c>
      <c r="O65" s="201">
        <v>0</v>
      </c>
      <c r="P65" s="201">
        <v>0</v>
      </c>
      <c r="Q65" s="201">
        <v>0</v>
      </c>
      <c r="R65" s="201">
        <v>0</v>
      </c>
      <c r="S65" s="201">
        <v>0</v>
      </c>
      <c r="T65" s="201">
        <v>0</v>
      </c>
      <c r="U65" s="201">
        <f t="shared" ref="U65:U67" si="16">SUM(F65:T65)</f>
        <v>4626000</v>
      </c>
    </row>
    <row r="66" spans="1:22" s="207" customFormat="1" ht="16.5" customHeight="1" x14ac:dyDescent="0.2">
      <c r="A66" s="202"/>
      <c r="B66" s="203"/>
      <c r="C66" s="204" t="s">
        <v>156</v>
      </c>
      <c r="D66" s="205" t="s">
        <v>403</v>
      </c>
      <c r="E66" s="206" t="s">
        <v>404</v>
      </c>
      <c r="F66" s="201">
        <v>0</v>
      </c>
      <c r="G66" s="201">
        <v>0</v>
      </c>
      <c r="H66" s="201">
        <v>0</v>
      </c>
      <c r="I66" s="201">
        <v>0</v>
      </c>
      <c r="J66" s="201">
        <v>0</v>
      </c>
      <c r="K66" s="201">
        <v>0</v>
      </c>
      <c r="L66" s="201">
        <v>0</v>
      </c>
      <c r="M66" s="201">
        <v>0</v>
      </c>
      <c r="N66" s="201">
        <v>203132.75</v>
      </c>
      <c r="O66" s="201">
        <v>0</v>
      </c>
      <c r="P66" s="201">
        <v>0</v>
      </c>
      <c r="Q66" s="201">
        <v>0</v>
      </c>
      <c r="R66" s="201">
        <v>0</v>
      </c>
      <c r="S66" s="201">
        <v>0</v>
      </c>
      <c r="T66" s="201">
        <v>0</v>
      </c>
      <c r="U66" s="201">
        <f t="shared" si="16"/>
        <v>203132.75</v>
      </c>
    </row>
    <row r="67" spans="1:22" s="207" customFormat="1" ht="26.25" customHeight="1" x14ac:dyDescent="0.2">
      <c r="A67" s="202"/>
      <c r="B67" s="203"/>
      <c r="C67" s="204" t="s">
        <v>156</v>
      </c>
      <c r="D67" s="205" t="s">
        <v>468</v>
      </c>
      <c r="E67" s="206" t="s">
        <v>469</v>
      </c>
      <c r="F67" s="201">
        <v>0</v>
      </c>
      <c r="G67" s="201">
        <v>0</v>
      </c>
      <c r="H67" s="201">
        <v>0</v>
      </c>
      <c r="I67" s="201">
        <v>0</v>
      </c>
      <c r="J67" s="201">
        <v>0</v>
      </c>
      <c r="K67" s="201">
        <v>0</v>
      </c>
      <c r="L67" s="201">
        <v>0</v>
      </c>
      <c r="M67" s="201">
        <v>0</v>
      </c>
      <c r="N67" s="201">
        <v>20000</v>
      </c>
      <c r="O67" s="201">
        <v>0</v>
      </c>
      <c r="P67" s="201">
        <v>0</v>
      </c>
      <c r="Q67" s="201">
        <v>0</v>
      </c>
      <c r="R67" s="201">
        <v>0</v>
      </c>
      <c r="S67" s="201">
        <v>0</v>
      </c>
      <c r="T67" s="201">
        <v>0</v>
      </c>
      <c r="U67" s="201">
        <f t="shared" si="16"/>
        <v>20000</v>
      </c>
    </row>
    <row r="68" spans="1:22" s="214" customFormat="1" ht="22.5" x14ac:dyDescent="0.2">
      <c r="A68" s="208"/>
      <c r="B68" s="209"/>
      <c r="C68" s="210" t="s">
        <v>341</v>
      </c>
      <c r="D68" s="211"/>
      <c r="E68" s="211"/>
      <c r="F68" s="212">
        <f>SUM(F65:F67)</f>
        <v>0</v>
      </c>
      <c r="G68" s="212">
        <f t="shared" ref="G68:U68" si="17">SUM(G65:G67)</f>
        <v>0</v>
      </c>
      <c r="H68" s="212">
        <f t="shared" si="17"/>
        <v>0</v>
      </c>
      <c r="I68" s="212">
        <f t="shared" si="17"/>
        <v>0</v>
      </c>
      <c r="J68" s="212">
        <f t="shared" si="17"/>
        <v>0</v>
      </c>
      <c r="K68" s="212">
        <f t="shared" si="17"/>
        <v>0</v>
      </c>
      <c r="L68" s="212">
        <f t="shared" si="17"/>
        <v>0</v>
      </c>
      <c r="M68" s="212">
        <f t="shared" si="17"/>
        <v>0</v>
      </c>
      <c r="N68" s="212">
        <f t="shared" si="17"/>
        <v>4849132.75</v>
      </c>
      <c r="O68" s="212">
        <f t="shared" si="17"/>
        <v>0</v>
      </c>
      <c r="P68" s="212">
        <f t="shared" si="17"/>
        <v>0</v>
      </c>
      <c r="Q68" s="212">
        <f t="shared" si="17"/>
        <v>0</v>
      </c>
      <c r="R68" s="212">
        <f t="shared" si="17"/>
        <v>0</v>
      </c>
      <c r="S68" s="212">
        <f t="shared" si="17"/>
        <v>0</v>
      </c>
      <c r="T68" s="212">
        <f t="shared" si="17"/>
        <v>0</v>
      </c>
      <c r="U68" s="212">
        <f t="shared" si="17"/>
        <v>4849132.75</v>
      </c>
      <c r="V68" s="213">
        <f>SUM(U65:U67)</f>
        <v>4849132.75</v>
      </c>
    </row>
    <row r="69" spans="1:22" ht="15" customHeight="1" x14ac:dyDescent="0.2">
      <c r="A69" s="196" t="s">
        <v>70</v>
      </c>
      <c r="B69" s="197" t="s">
        <v>325</v>
      </c>
      <c r="C69" s="198" t="s">
        <v>156</v>
      </c>
      <c r="D69" s="199" t="s">
        <v>326</v>
      </c>
      <c r="E69" s="200" t="s">
        <v>327</v>
      </c>
      <c r="F69" s="201">
        <v>0</v>
      </c>
      <c r="G69" s="201">
        <v>0</v>
      </c>
      <c r="H69" s="201">
        <v>0</v>
      </c>
      <c r="I69" s="201">
        <v>0</v>
      </c>
      <c r="J69" s="201">
        <v>0</v>
      </c>
      <c r="K69" s="201">
        <v>0</v>
      </c>
      <c r="L69" s="201">
        <v>0</v>
      </c>
      <c r="M69" s="201">
        <v>0</v>
      </c>
      <c r="N69" s="201">
        <v>0</v>
      </c>
      <c r="O69" s="201">
        <v>0</v>
      </c>
      <c r="P69" s="201">
        <v>0</v>
      </c>
      <c r="Q69" s="201">
        <v>0</v>
      </c>
      <c r="R69" s="201">
        <v>0</v>
      </c>
      <c r="S69" s="201">
        <v>0</v>
      </c>
      <c r="T69" s="201">
        <v>63467</v>
      </c>
      <c r="U69" s="201">
        <f t="shared" ref="U69:U74" si="18">SUM(F69:T69)</f>
        <v>63467</v>
      </c>
    </row>
    <row r="70" spans="1:22" ht="15" customHeight="1" x14ac:dyDescent="0.2">
      <c r="A70" s="202"/>
      <c r="B70" s="203"/>
      <c r="C70" s="198" t="s">
        <v>156</v>
      </c>
      <c r="D70" s="199" t="s">
        <v>329</v>
      </c>
      <c r="E70" s="200" t="s">
        <v>330</v>
      </c>
      <c r="F70" s="201">
        <v>0</v>
      </c>
      <c r="G70" s="201">
        <v>0</v>
      </c>
      <c r="H70" s="201">
        <v>0</v>
      </c>
      <c r="I70" s="201">
        <v>0</v>
      </c>
      <c r="J70" s="201">
        <v>0</v>
      </c>
      <c r="K70" s="201">
        <v>0</v>
      </c>
      <c r="L70" s="201">
        <v>0</v>
      </c>
      <c r="M70" s="201">
        <v>0</v>
      </c>
      <c r="N70" s="201">
        <v>0</v>
      </c>
      <c r="O70" s="201">
        <v>0</v>
      </c>
      <c r="P70" s="201">
        <v>0</v>
      </c>
      <c r="Q70" s="201">
        <v>0</v>
      </c>
      <c r="R70" s="201">
        <v>0</v>
      </c>
      <c r="S70" s="201">
        <v>0</v>
      </c>
      <c r="T70" s="201">
        <v>9151700</v>
      </c>
      <c r="U70" s="201">
        <f t="shared" si="18"/>
        <v>9151700</v>
      </c>
    </row>
    <row r="71" spans="1:22" ht="15" customHeight="1" x14ac:dyDescent="0.2">
      <c r="A71" s="202"/>
      <c r="B71" s="203"/>
      <c r="C71" s="198" t="s">
        <v>156</v>
      </c>
      <c r="D71" s="199" t="s">
        <v>331</v>
      </c>
      <c r="E71" s="200" t="s">
        <v>332</v>
      </c>
      <c r="F71" s="201">
        <v>0</v>
      </c>
      <c r="G71" s="201">
        <v>0</v>
      </c>
      <c r="H71" s="201">
        <v>0</v>
      </c>
      <c r="I71" s="201">
        <v>0</v>
      </c>
      <c r="J71" s="201">
        <v>0</v>
      </c>
      <c r="K71" s="201">
        <v>0</v>
      </c>
      <c r="L71" s="201">
        <v>0</v>
      </c>
      <c r="M71" s="201">
        <v>0</v>
      </c>
      <c r="N71" s="201">
        <v>0</v>
      </c>
      <c r="O71" s="201">
        <v>0</v>
      </c>
      <c r="P71" s="201">
        <v>0</v>
      </c>
      <c r="Q71" s="201">
        <v>0</v>
      </c>
      <c r="R71" s="201">
        <v>0</v>
      </c>
      <c r="S71" s="201">
        <v>0</v>
      </c>
      <c r="T71" s="201">
        <v>1600800</v>
      </c>
      <c r="U71" s="201">
        <f t="shared" si="18"/>
        <v>1600800</v>
      </c>
    </row>
    <row r="72" spans="1:22" ht="15" customHeight="1" x14ac:dyDescent="0.2">
      <c r="A72" s="202"/>
      <c r="B72" s="203"/>
      <c r="C72" s="198" t="s">
        <v>156</v>
      </c>
      <c r="D72" s="199" t="s">
        <v>333</v>
      </c>
      <c r="E72" s="200" t="s">
        <v>334</v>
      </c>
      <c r="F72" s="201">
        <v>0</v>
      </c>
      <c r="G72" s="201">
        <v>0</v>
      </c>
      <c r="H72" s="201">
        <v>0</v>
      </c>
      <c r="I72" s="201">
        <v>0</v>
      </c>
      <c r="J72" s="201">
        <v>0</v>
      </c>
      <c r="K72" s="201">
        <v>0</v>
      </c>
      <c r="L72" s="201">
        <v>0</v>
      </c>
      <c r="M72" s="201">
        <v>0</v>
      </c>
      <c r="N72" s="201">
        <v>0</v>
      </c>
      <c r="O72" s="201">
        <v>0</v>
      </c>
      <c r="P72" s="201">
        <v>0</v>
      </c>
      <c r="Q72" s="201">
        <v>0</v>
      </c>
      <c r="R72" s="201">
        <v>0</v>
      </c>
      <c r="S72" s="201">
        <v>0</v>
      </c>
      <c r="T72" s="201">
        <v>16000</v>
      </c>
      <c r="U72" s="201">
        <f t="shared" si="18"/>
        <v>16000</v>
      </c>
    </row>
    <row r="73" spans="1:22" ht="15" customHeight="1" x14ac:dyDescent="0.2">
      <c r="A73" s="202"/>
      <c r="B73" s="203"/>
      <c r="C73" s="198" t="s">
        <v>156</v>
      </c>
      <c r="D73" s="199" t="s">
        <v>335</v>
      </c>
      <c r="E73" s="200" t="s">
        <v>336</v>
      </c>
      <c r="F73" s="201">
        <v>0</v>
      </c>
      <c r="G73" s="201">
        <v>0</v>
      </c>
      <c r="H73" s="201">
        <v>0</v>
      </c>
      <c r="I73" s="201">
        <v>0</v>
      </c>
      <c r="J73" s="201">
        <v>0</v>
      </c>
      <c r="K73" s="201">
        <v>0</v>
      </c>
      <c r="L73" s="201">
        <v>0</v>
      </c>
      <c r="M73" s="201">
        <v>0</v>
      </c>
      <c r="N73" s="201">
        <v>0</v>
      </c>
      <c r="O73" s="201">
        <v>0</v>
      </c>
      <c r="P73" s="201">
        <v>0</v>
      </c>
      <c r="Q73" s="201">
        <v>0</v>
      </c>
      <c r="R73" s="201">
        <v>0</v>
      </c>
      <c r="S73" s="201">
        <v>0</v>
      </c>
      <c r="T73" s="201">
        <v>72427.539999999994</v>
      </c>
      <c r="U73" s="201">
        <f t="shared" si="18"/>
        <v>72427.539999999994</v>
      </c>
    </row>
    <row r="74" spans="1:22" ht="15" customHeight="1" x14ac:dyDescent="0.2">
      <c r="A74" s="202"/>
      <c r="B74" s="203"/>
      <c r="C74" s="198" t="s">
        <v>156</v>
      </c>
      <c r="D74" s="199" t="s">
        <v>337</v>
      </c>
      <c r="E74" s="200" t="s">
        <v>338</v>
      </c>
      <c r="F74" s="201">
        <v>0</v>
      </c>
      <c r="G74" s="201">
        <v>0</v>
      </c>
      <c r="H74" s="201">
        <v>0</v>
      </c>
      <c r="I74" s="201">
        <v>0</v>
      </c>
      <c r="J74" s="201">
        <v>0</v>
      </c>
      <c r="K74" s="201">
        <v>0</v>
      </c>
      <c r="L74" s="201">
        <v>0</v>
      </c>
      <c r="M74" s="201">
        <v>0</v>
      </c>
      <c r="N74" s="201">
        <v>0</v>
      </c>
      <c r="O74" s="201">
        <v>0</v>
      </c>
      <c r="P74" s="201">
        <v>0</v>
      </c>
      <c r="Q74" s="201">
        <v>0</v>
      </c>
      <c r="R74" s="201">
        <v>0</v>
      </c>
      <c r="S74" s="201">
        <v>0</v>
      </c>
      <c r="T74" s="201">
        <v>62842</v>
      </c>
      <c r="U74" s="201">
        <f t="shared" si="18"/>
        <v>62842</v>
      </c>
    </row>
    <row r="75" spans="1:22" s="214" customFormat="1" ht="22.5" x14ac:dyDescent="0.2">
      <c r="A75" s="208"/>
      <c r="B75" s="209"/>
      <c r="C75" s="210" t="s">
        <v>341</v>
      </c>
      <c r="D75" s="211"/>
      <c r="E75" s="211"/>
      <c r="F75" s="212">
        <f>SUM(F69:F74)</f>
        <v>0</v>
      </c>
      <c r="G75" s="212">
        <f t="shared" ref="G75:U75" si="19">SUM(G69:G74)</f>
        <v>0</v>
      </c>
      <c r="H75" s="212">
        <f t="shared" si="19"/>
        <v>0</v>
      </c>
      <c r="I75" s="212">
        <f t="shared" si="19"/>
        <v>0</v>
      </c>
      <c r="J75" s="212">
        <f t="shared" si="19"/>
        <v>0</v>
      </c>
      <c r="K75" s="212">
        <f t="shared" si="19"/>
        <v>0</v>
      </c>
      <c r="L75" s="212">
        <f t="shared" si="19"/>
        <v>0</v>
      </c>
      <c r="M75" s="212">
        <f t="shared" si="19"/>
        <v>0</v>
      </c>
      <c r="N75" s="212">
        <f t="shared" si="19"/>
        <v>0</v>
      </c>
      <c r="O75" s="212">
        <f t="shared" si="19"/>
        <v>0</v>
      </c>
      <c r="P75" s="212">
        <f t="shared" si="19"/>
        <v>0</v>
      </c>
      <c r="Q75" s="212">
        <f t="shared" si="19"/>
        <v>0</v>
      </c>
      <c r="R75" s="212">
        <f t="shared" si="19"/>
        <v>0</v>
      </c>
      <c r="S75" s="212">
        <f t="shared" si="19"/>
        <v>0</v>
      </c>
      <c r="T75" s="212">
        <f t="shared" si="19"/>
        <v>10967236.539999999</v>
      </c>
      <c r="U75" s="212">
        <f t="shared" si="19"/>
        <v>10967236.539999999</v>
      </c>
      <c r="V75" s="213">
        <f>SUM(U69:U74)</f>
        <v>10967236.539999999</v>
      </c>
    </row>
    <row r="76" spans="1:22" s="219" customFormat="1" ht="22.5" x14ac:dyDescent="0.2">
      <c r="A76" s="216"/>
      <c r="B76" s="216"/>
      <c r="C76" s="216"/>
      <c r="D76" s="216"/>
      <c r="E76" s="216"/>
      <c r="F76" s="217">
        <f>SUM(F75,F68,F64,F61,F59,F52,F46,F34,F29,F24,F18)</f>
        <v>6303246.5099999998</v>
      </c>
      <c r="G76" s="217">
        <f t="shared" ref="G76:U76" si="20">SUM(G75,G68,G64,G61,G59,G52,G46,G34,G29,G24,G18)</f>
        <v>2445890</v>
      </c>
      <c r="H76" s="217">
        <f t="shared" si="20"/>
        <v>40000</v>
      </c>
      <c r="I76" s="217">
        <f t="shared" si="20"/>
        <v>276740</v>
      </c>
      <c r="J76" s="217">
        <f t="shared" si="20"/>
        <v>1521716.76</v>
      </c>
      <c r="K76" s="217">
        <f t="shared" si="20"/>
        <v>360000</v>
      </c>
      <c r="L76" s="217">
        <f t="shared" si="20"/>
        <v>15000</v>
      </c>
      <c r="M76" s="217">
        <f t="shared" si="20"/>
        <v>4020247</v>
      </c>
      <c r="N76" s="217">
        <f t="shared" si="20"/>
        <v>4849132.75</v>
      </c>
      <c r="O76" s="217">
        <f t="shared" si="20"/>
        <v>215000</v>
      </c>
      <c r="P76" s="217">
        <f t="shared" si="20"/>
        <v>20000</v>
      </c>
      <c r="Q76" s="217">
        <f t="shared" si="20"/>
        <v>900000</v>
      </c>
      <c r="R76" s="217">
        <f t="shared" si="20"/>
        <v>310100</v>
      </c>
      <c r="S76" s="217">
        <f t="shared" si="20"/>
        <v>20000</v>
      </c>
      <c r="T76" s="217">
        <f t="shared" si="20"/>
        <v>10967236.539999999</v>
      </c>
      <c r="U76" s="217">
        <f t="shared" si="20"/>
        <v>32264309.559999999</v>
      </c>
      <c r="V76" s="218">
        <f>SUM(V75,V68,V64,V59,V52,V46,V34,V29,V24,V18)</f>
        <v>32289309.559999999</v>
      </c>
    </row>
    <row r="77" spans="1:22" ht="0" hidden="1" customHeight="1" x14ac:dyDescent="0.2"/>
  </sheetData>
  <mergeCells count="70">
    <mergeCell ref="A69:A75"/>
    <mergeCell ref="B69:B75"/>
    <mergeCell ref="C75:E75"/>
    <mergeCell ref="A76:E76"/>
    <mergeCell ref="A62:A64"/>
    <mergeCell ref="B62:B64"/>
    <mergeCell ref="C64:E64"/>
    <mergeCell ref="A65:A68"/>
    <mergeCell ref="B65:B68"/>
    <mergeCell ref="C68:E68"/>
    <mergeCell ref="A53:A59"/>
    <mergeCell ref="B53:B59"/>
    <mergeCell ref="C59:E59"/>
    <mergeCell ref="A60:A61"/>
    <mergeCell ref="B60:B61"/>
    <mergeCell ref="C61:E61"/>
    <mergeCell ref="A35:A46"/>
    <mergeCell ref="B35:B46"/>
    <mergeCell ref="C46:E46"/>
    <mergeCell ref="A47:A52"/>
    <mergeCell ref="B47:B52"/>
    <mergeCell ref="C52:E52"/>
    <mergeCell ref="A25:A29"/>
    <mergeCell ref="B25:B29"/>
    <mergeCell ref="C29:E29"/>
    <mergeCell ref="A30:A34"/>
    <mergeCell ref="B30:B34"/>
    <mergeCell ref="C34:E34"/>
    <mergeCell ref="A10:B11"/>
    <mergeCell ref="A13:A18"/>
    <mergeCell ref="B13:B18"/>
    <mergeCell ref="C18:E18"/>
    <mergeCell ref="A19:A24"/>
    <mergeCell ref="B19:B24"/>
    <mergeCell ref="C24:E24"/>
    <mergeCell ref="L9:L10"/>
    <mergeCell ref="M9:M10"/>
    <mergeCell ref="N9:N10"/>
    <mergeCell ref="O9:O10"/>
    <mergeCell ref="P9:P10"/>
    <mergeCell ref="Q9:Q10"/>
    <mergeCell ref="F8:G8"/>
    <mergeCell ref="I8:J8"/>
    <mergeCell ref="M8:N8"/>
    <mergeCell ref="P8:R8"/>
    <mergeCell ref="F9:F10"/>
    <mergeCell ref="G9:G10"/>
    <mergeCell ref="H9:H10"/>
    <mergeCell ref="I9:I10"/>
    <mergeCell ref="J9:J10"/>
    <mergeCell ref="K9:K10"/>
    <mergeCell ref="M6:N7"/>
    <mergeCell ref="O6:O7"/>
    <mergeCell ref="P6:R7"/>
    <mergeCell ref="S6:S7"/>
    <mergeCell ref="T6:T7"/>
    <mergeCell ref="U6:U11"/>
    <mergeCell ref="R9:R10"/>
    <mergeCell ref="S9:S10"/>
    <mergeCell ref="T9:T10"/>
    <mergeCell ref="A1:D1"/>
    <mergeCell ref="A2:U2"/>
    <mergeCell ref="A3:U3"/>
    <mergeCell ref="A4:U4"/>
    <mergeCell ref="D6:E6"/>
    <mergeCell ref="F6:G7"/>
    <mergeCell ref="H6:H7"/>
    <mergeCell ref="I6:J7"/>
    <mergeCell ref="K6:K7"/>
    <mergeCell ref="L6:L7"/>
  </mergeCells>
  <pageMargins left="0.15748031496062992" right="0.15748031496062992" top="0.15748031496062992" bottom="0.15748031496062992" header="0.19685039370078741" footer="0.27559055118110237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GridLines="0" workbookViewId="0">
      <pane ySplit="2" topLeftCell="A3" activePane="bottomLeft" state="frozen"/>
      <selection pane="bottomLeft" activeCell="E26" sqref="E26"/>
    </sheetView>
  </sheetViews>
  <sheetFormatPr defaultRowHeight="18.75" x14ac:dyDescent="0.3"/>
  <cols>
    <col min="1" max="1" width="15.75" style="9" customWidth="1"/>
    <col min="2" max="2" width="3.75" style="9" customWidth="1"/>
    <col min="3" max="3" width="5.75" style="9" customWidth="1"/>
    <col min="4" max="4" width="0.375" style="9" customWidth="1"/>
    <col min="5" max="5" width="16.625" style="9" customWidth="1"/>
    <col min="6" max="6" width="4.125" style="9" customWidth="1"/>
    <col min="7" max="7" width="0.75" style="9" customWidth="1"/>
    <col min="8" max="8" width="0.25" style="9" customWidth="1"/>
    <col min="9" max="9" width="9.625" style="9" customWidth="1"/>
    <col min="10" max="10" width="0.5" style="9" customWidth="1"/>
    <col min="11" max="11" width="17.25" style="9" customWidth="1"/>
    <col min="12" max="12" width="17.75" style="9" customWidth="1"/>
    <col min="13" max="13" width="3" style="9" customWidth="1"/>
    <col min="14" max="14" width="33.875" style="9" customWidth="1"/>
    <col min="15" max="15" width="13.875" style="9" customWidth="1"/>
    <col min="16" max="16" width="0.25" style="9" customWidth="1"/>
    <col min="17" max="16384" width="9" style="9"/>
  </cols>
  <sheetData>
    <row r="1" spans="1:16" x14ac:dyDescent="0.3">
      <c r="A1" s="55"/>
      <c r="B1" s="55"/>
      <c r="C1" s="55"/>
      <c r="D1" s="55"/>
      <c r="E1" s="55"/>
      <c r="F1" s="55"/>
      <c r="O1" s="220"/>
    </row>
    <row r="2" spans="1:16" ht="15.4" customHeight="1" x14ac:dyDescent="0.3">
      <c r="A2" s="221" t="s">
        <v>91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6" x14ac:dyDescent="0.3">
      <c r="A3" s="221" t="s">
        <v>470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1:16" x14ac:dyDescent="0.3">
      <c r="A4" s="221" t="s">
        <v>471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1:16" ht="18" customHeight="1" x14ac:dyDescent="0.3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0" hidden="1" customHeight="1" x14ac:dyDescent="0.3"/>
    <row r="7" spans="1:16" ht="2.65" customHeight="1" x14ac:dyDescent="0.3"/>
    <row r="8" spans="1:16" x14ac:dyDescent="0.3">
      <c r="A8" s="222"/>
      <c r="B8" s="223"/>
      <c r="C8" s="223"/>
      <c r="D8" s="223"/>
      <c r="E8" s="223"/>
      <c r="F8" s="224" t="s">
        <v>296</v>
      </c>
      <c r="G8" s="225"/>
      <c r="H8" s="225"/>
      <c r="I8" s="225"/>
      <c r="J8" s="226"/>
      <c r="K8" s="227" t="s">
        <v>299</v>
      </c>
      <c r="L8" s="56" t="s">
        <v>90</v>
      </c>
    </row>
    <row r="9" spans="1:16" x14ac:dyDescent="0.3">
      <c r="A9" s="228"/>
      <c r="B9" s="229"/>
      <c r="C9" s="229"/>
      <c r="D9" s="229"/>
      <c r="E9" s="229"/>
      <c r="F9" s="229"/>
      <c r="G9" s="229"/>
      <c r="H9" s="229"/>
      <c r="I9" s="229"/>
      <c r="J9" s="230"/>
      <c r="K9" s="231"/>
      <c r="L9" s="232"/>
    </row>
    <row r="10" spans="1:16" x14ac:dyDescent="0.3">
      <c r="A10" s="228"/>
      <c r="B10" s="229"/>
      <c r="C10" s="229"/>
      <c r="D10" s="229"/>
      <c r="E10" s="229"/>
      <c r="F10" s="229"/>
      <c r="G10" s="229"/>
      <c r="H10" s="229"/>
      <c r="I10" s="229"/>
      <c r="J10" s="230"/>
      <c r="K10" s="233" t="s">
        <v>304</v>
      </c>
      <c r="L10" s="232"/>
    </row>
    <row r="11" spans="1:16" x14ac:dyDescent="0.3">
      <c r="A11" s="228"/>
      <c r="B11" s="229"/>
      <c r="C11" s="229"/>
      <c r="D11" s="229"/>
      <c r="E11" s="229"/>
      <c r="F11" s="229"/>
      <c r="G11" s="229"/>
      <c r="H11" s="229"/>
      <c r="I11" s="229"/>
      <c r="J11" s="230"/>
      <c r="K11" s="234" t="s">
        <v>312</v>
      </c>
      <c r="L11" s="232"/>
    </row>
    <row r="12" spans="1:16" x14ac:dyDescent="0.3">
      <c r="A12" s="235" t="s">
        <v>472</v>
      </c>
      <c r="B12" s="236"/>
      <c r="C12" s="229"/>
      <c r="D12" s="229"/>
      <c r="E12" s="229"/>
      <c r="F12" s="229"/>
      <c r="G12" s="229"/>
      <c r="H12" s="229"/>
      <c r="I12" s="229"/>
      <c r="J12" s="230"/>
      <c r="K12" s="231"/>
      <c r="L12" s="232"/>
    </row>
    <row r="13" spans="1:16" x14ac:dyDescent="0.3">
      <c r="A13" s="235"/>
      <c r="B13" s="236"/>
      <c r="C13" s="229"/>
      <c r="D13" s="229"/>
      <c r="E13" s="229"/>
      <c r="F13" s="229"/>
      <c r="G13" s="229"/>
      <c r="H13" s="229"/>
      <c r="I13" s="229"/>
      <c r="J13" s="230"/>
      <c r="K13" s="237" t="s">
        <v>321</v>
      </c>
      <c r="L13" s="232"/>
    </row>
    <row r="14" spans="1:16" x14ac:dyDescent="0.3">
      <c r="A14" s="238"/>
      <c r="B14" s="239"/>
      <c r="C14" s="239"/>
      <c r="D14" s="239"/>
      <c r="E14" s="239"/>
      <c r="F14" s="239"/>
      <c r="G14" s="239"/>
      <c r="H14" s="239"/>
      <c r="I14" s="239"/>
      <c r="J14" s="240"/>
      <c r="K14" s="241"/>
      <c r="L14" s="241"/>
    </row>
    <row r="15" spans="1:16" ht="18.75" customHeight="1" x14ac:dyDescent="0.3">
      <c r="A15" s="242" t="s">
        <v>86</v>
      </c>
      <c r="B15" s="243" t="s">
        <v>402</v>
      </c>
      <c r="C15" s="244"/>
      <c r="D15" s="245" t="s">
        <v>156</v>
      </c>
      <c r="E15" s="246" t="s">
        <v>466</v>
      </c>
      <c r="F15" s="247"/>
      <c r="G15" s="247"/>
      <c r="H15" s="247"/>
      <c r="I15" s="248" t="s">
        <v>467</v>
      </c>
      <c r="J15" s="249"/>
      <c r="K15" s="250">
        <v>0</v>
      </c>
      <c r="L15" s="250">
        <v>0</v>
      </c>
    </row>
    <row r="16" spans="1:16" x14ac:dyDescent="0.3">
      <c r="A16" s="251"/>
      <c r="B16" s="252"/>
      <c r="C16" s="253"/>
      <c r="D16" s="254" t="s">
        <v>341</v>
      </c>
      <c r="E16" s="58"/>
      <c r="F16" s="58"/>
      <c r="G16" s="58"/>
      <c r="H16" s="58"/>
      <c r="I16" s="58"/>
      <c r="J16" s="57"/>
      <c r="K16" s="250">
        <v>0</v>
      </c>
      <c r="L16" s="250">
        <v>0</v>
      </c>
    </row>
    <row r="17" spans="1:12" x14ac:dyDescent="0.3">
      <c r="A17" s="254" t="s">
        <v>342</v>
      </c>
      <c r="B17" s="58"/>
      <c r="C17" s="58"/>
      <c r="D17" s="58"/>
      <c r="E17" s="58"/>
      <c r="F17" s="58"/>
      <c r="G17" s="58"/>
      <c r="H17" s="58"/>
      <c r="I17" s="58"/>
      <c r="J17" s="57"/>
      <c r="K17" s="250">
        <v>504462.5</v>
      </c>
      <c r="L17" s="250">
        <v>504462.5</v>
      </c>
    </row>
    <row r="18" spans="1:12" ht="0" hidden="1" customHeight="1" x14ac:dyDescent="0.3">
      <c r="A18" s="255"/>
    </row>
    <row r="19" spans="1:12" ht="2.85" customHeight="1" x14ac:dyDescent="0.3">
      <c r="A19" s="255"/>
    </row>
    <row r="20" spans="1:12" x14ac:dyDescent="0.3">
      <c r="A20" s="255"/>
      <c r="L20" s="256" t="s">
        <v>156</v>
      </c>
    </row>
    <row r="21" spans="1:12" x14ac:dyDescent="0.3">
      <c r="A21" s="255"/>
      <c r="L21" s="55"/>
    </row>
    <row r="22" spans="1:12" x14ac:dyDescent="0.3">
      <c r="A22" s="257"/>
      <c r="B22" s="58"/>
      <c r="C22" s="58"/>
      <c r="D22" s="58"/>
      <c r="E22" s="58"/>
      <c r="F22" s="58"/>
      <c r="G22" s="58"/>
      <c r="H22" s="58"/>
      <c r="I22" s="58"/>
      <c r="J22" s="57"/>
      <c r="K22" s="258">
        <v>0</v>
      </c>
      <c r="L22" s="258">
        <v>0</v>
      </c>
    </row>
    <row r="23" spans="1:12" x14ac:dyDescent="0.3">
      <c r="A23" s="257"/>
      <c r="B23" s="58"/>
      <c r="C23" s="58"/>
      <c r="D23" s="58"/>
      <c r="E23" s="58"/>
      <c r="F23" s="58"/>
      <c r="G23" s="58"/>
      <c r="H23" s="58"/>
      <c r="I23" s="58"/>
      <c r="J23" s="57"/>
      <c r="K23" s="258">
        <v>504462.5</v>
      </c>
      <c r="L23" s="258">
        <v>504462.5</v>
      </c>
    </row>
    <row r="24" spans="1:12" ht="0" hidden="1" customHeight="1" x14ac:dyDescent="0.3"/>
    <row r="34" spans="1:16" ht="18" customHeight="1" x14ac:dyDescent="0.3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1:16" ht="18" customHeight="1" x14ac:dyDescent="0.3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</sheetData>
  <mergeCells count="22">
    <mergeCell ref="A17:J17"/>
    <mergeCell ref="L20:L21"/>
    <mergeCell ref="A22:J22"/>
    <mergeCell ref="A23:J23"/>
    <mergeCell ref="A34:P34"/>
    <mergeCell ref="A35:P35"/>
    <mergeCell ref="K13:K14"/>
    <mergeCell ref="A15:A16"/>
    <mergeCell ref="B15:C16"/>
    <mergeCell ref="E15:H15"/>
    <mergeCell ref="I15:J15"/>
    <mergeCell ref="D16:J16"/>
    <mergeCell ref="A1:F1"/>
    <mergeCell ref="A2:M2"/>
    <mergeCell ref="A3:M3"/>
    <mergeCell ref="A4:M4"/>
    <mergeCell ref="A5:P5"/>
    <mergeCell ref="F8:I8"/>
    <mergeCell ref="K8:K9"/>
    <mergeCell ref="L8:L14"/>
    <mergeCell ref="K11:K12"/>
    <mergeCell ref="A12:B13"/>
  </mergeCells>
  <pageMargins left="2.0866141732283467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pane ySplit="1" topLeftCell="A2" activePane="bottomLeft" state="frozen"/>
      <selection pane="bottomLeft" activeCell="K23" sqref="K23"/>
    </sheetView>
  </sheetViews>
  <sheetFormatPr defaultRowHeight="18.75" x14ac:dyDescent="0.3"/>
  <cols>
    <col min="1" max="1" width="1.375" style="9" customWidth="1"/>
    <col min="2" max="2" width="16.25" style="9" customWidth="1"/>
    <col min="3" max="3" width="2.625" style="9" customWidth="1"/>
    <col min="4" max="4" width="6.875" style="9" customWidth="1"/>
    <col min="5" max="5" width="8.875" style="9" customWidth="1"/>
    <col min="6" max="6" width="11.25" style="9" customWidth="1"/>
    <col min="7" max="7" width="1" style="9" customWidth="1"/>
    <col min="8" max="8" width="12.25" style="9" customWidth="1"/>
    <col min="9" max="9" width="0.25" style="9" customWidth="1"/>
    <col min="10" max="10" width="11.125" style="9" customWidth="1"/>
    <col min="11" max="11" width="3.125" style="9" customWidth="1"/>
    <col min="12" max="13" width="14.25" style="9" customWidth="1"/>
    <col min="14" max="14" width="4.25" style="9" customWidth="1"/>
    <col min="15" max="15" width="10" style="9" customWidth="1"/>
    <col min="16" max="16" width="12" style="9" customWidth="1"/>
    <col min="17" max="17" width="2.25" style="9" customWidth="1"/>
    <col min="18" max="18" width="11.5" style="9" customWidth="1"/>
    <col min="19" max="19" width="0.125" style="9" customWidth="1"/>
    <col min="20" max="16384" width="9" style="9"/>
  </cols>
  <sheetData>
    <row r="1" spans="1:19" ht="18.2" customHeight="1" x14ac:dyDescent="0.3">
      <c r="A1" s="259"/>
      <c r="B1" s="55"/>
      <c r="C1" s="55"/>
      <c r="D1" s="55"/>
      <c r="E1" s="55"/>
      <c r="F1" s="55"/>
      <c r="Q1" s="260"/>
      <c r="R1" s="55"/>
    </row>
    <row r="2" spans="1:19" ht="16.899999999999999" customHeight="1" x14ac:dyDescent="0.3">
      <c r="A2" s="261" t="s">
        <v>473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</row>
    <row r="3" spans="1:19" ht="16.899999999999999" customHeight="1" x14ac:dyDescent="0.3">
      <c r="A3" s="263" t="s">
        <v>474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</row>
    <row r="4" spans="1:19" ht="18" customHeight="1" x14ac:dyDescent="0.3">
      <c r="A4" s="263" t="s">
        <v>475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</row>
    <row r="5" spans="1:19" ht="18" customHeight="1" x14ac:dyDescent="0.3">
      <c r="A5" s="263" t="s">
        <v>476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</row>
    <row r="6" spans="1:19" ht="8.25" customHeight="1" x14ac:dyDescent="0.3"/>
    <row r="7" spans="1:19" x14ac:dyDescent="0.3">
      <c r="B7" s="264"/>
      <c r="C7" s="265"/>
      <c r="D7" s="265"/>
      <c r="E7" s="265"/>
      <c r="F7" s="265"/>
      <c r="G7" s="265"/>
      <c r="H7" s="266" t="s">
        <v>411</v>
      </c>
      <c r="I7" s="267"/>
      <c r="J7" s="268" t="s">
        <v>302</v>
      </c>
      <c r="K7" s="269"/>
      <c r="L7" s="270"/>
      <c r="M7" s="268" t="s">
        <v>304</v>
      </c>
      <c r="N7" s="268" t="s">
        <v>306</v>
      </c>
      <c r="O7" s="270"/>
      <c r="P7" s="268" t="s">
        <v>90</v>
      </c>
      <c r="Q7" s="270"/>
    </row>
    <row r="8" spans="1:19" x14ac:dyDescent="0.3">
      <c r="B8" s="271" t="s">
        <v>315</v>
      </c>
      <c r="C8" s="272"/>
      <c r="D8" s="273"/>
      <c r="E8" s="273"/>
      <c r="F8" s="273"/>
      <c r="G8" s="273"/>
      <c r="H8" s="272"/>
      <c r="I8" s="274"/>
      <c r="J8" s="275"/>
      <c r="K8" s="276"/>
      <c r="L8" s="277"/>
      <c r="M8" s="278"/>
      <c r="N8" s="275"/>
      <c r="O8" s="277"/>
      <c r="P8" s="279"/>
      <c r="Q8" s="280"/>
    </row>
    <row r="9" spans="1:19" x14ac:dyDescent="0.3">
      <c r="B9" s="279"/>
      <c r="C9" s="272"/>
      <c r="D9" s="273"/>
      <c r="E9" s="273"/>
      <c r="F9" s="273"/>
      <c r="G9" s="273"/>
      <c r="H9" s="272"/>
      <c r="I9" s="274"/>
      <c r="J9" s="268" t="s">
        <v>316</v>
      </c>
      <c r="K9" s="270"/>
      <c r="L9" s="268" t="s">
        <v>317</v>
      </c>
      <c r="M9" s="268" t="s">
        <v>320</v>
      </c>
      <c r="N9" s="268" t="s">
        <v>324</v>
      </c>
      <c r="O9" s="270"/>
      <c r="P9" s="279"/>
      <c r="Q9" s="280"/>
    </row>
    <row r="10" spans="1:19" x14ac:dyDescent="0.3">
      <c r="B10" s="279"/>
      <c r="C10" s="272"/>
      <c r="D10" s="273"/>
      <c r="E10" s="273"/>
      <c r="F10" s="273"/>
      <c r="G10" s="273"/>
      <c r="H10" s="273"/>
      <c r="I10" s="274"/>
      <c r="J10" s="279"/>
      <c r="K10" s="280"/>
      <c r="L10" s="281"/>
      <c r="M10" s="281"/>
      <c r="N10" s="279"/>
      <c r="O10" s="280"/>
      <c r="P10" s="279"/>
      <c r="Q10" s="280"/>
    </row>
    <row r="11" spans="1:19" x14ac:dyDescent="0.3">
      <c r="B11" s="282"/>
      <c r="C11" s="283"/>
      <c r="D11" s="283"/>
      <c r="E11" s="283"/>
      <c r="F11" s="283"/>
      <c r="G11" s="283"/>
      <c r="H11" s="283"/>
      <c r="I11" s="284"/>
      <c r="J11" s="275"/>
      <c r="K11" s="277"/>
      <c r="L11" s="278"/>
      <c r="M11" s="278"/>
      <c r="N11" s="275"/>
      <c r="O11" s="277"/>
      <c r="P11" s="275"/>
      <c r="Q11" s="277"/>
    </row>
    <row r="12" spans="1:19" x14ac:dyDescent="0.3">
      <c r="B12" s="285" t="s">
        <v>70</v>
      </c>
      <c r="C12" s="286" t="s">
        <v>325</v>
      </c>
      <c r="D12" s="287"/>
      <c r="E12" s="288" t="s">
        <v>337</v>
      </c>
      <c r="F12" s="289"/>
      <c r="G12" s="290" t="s">
        <v>338</v>
      </c>
      <c r="H12" s="291"/>
      <c r="I12" s="289"/>
      <c r="J12" s="292" t="s">
        <v>156</v>
      </c>
      <c r="K12" s="293"/>
      <c r="L12" s="294" t="s">
        <v>156</v>
      </c>
      <c r="M12" s="294" t="s">
        <v>156</v>
      </c>
      <c r="N12" s="292" t="s">
        <v>477</v>
      </c>
      <c r="O12" s="293"/>
      <c r="P12" s="295" t="s">
        <v>477</v>
      </c>
      <c r="Q12" s="293"/>
    </row>
    <row r="13" spans="1:19" x14ac:dyDescent="0.3">
      <c r="B13" s="296"/>
      <c r="C13" s="296"/>
      <c r="D13" s="297"/>
      <c r="E13" s="295" t="s">
        <v>478</v>
      </c>
      <c r="F13" s="291"/>
      <c r="G13" s="291"/>
      <c r="H13" s="291"/>
      <c r="I13" s="289"/>
      <c r="J13" s="295" t="s">
        <v>156</v>
      </c>
      <c r="K13" s="293"/>
      <c r="L13" s="298" t="s">
        <v>156</v>
      </c>
      <c r="M13" s="298" t="s">
        <v>156</v>
      </c>
      <c r="N13" s="295" t="s">
        <v>477</v>
      </c>
      <c r="O13" s="293"/>
      <c r="P13" s="295" t="s">
        <v>477</v>
      </c>
      <c r="Q13" s="293"/>
    </row>
    <row r="14" spans="1:19" x14ac:dyDescent="0.3">
      <c r="B14" s="285" t="s">
        <v>74</v>
      </c>
      <c r="C14" s="286" t="s">
        <v>354</v>
      </c>
      <c r="D14" s="287"/>
      <c r="E14" s="288" t="s">
        <v>359</v>
      </c>
      <c r="F14" s="289"/>
      <c r="G14" s="290" t="s">
        <v>360</v>
      </c>
      <c r="H14" s="291"/>
      <c r="I14" s="289"/>
      <c r="J14" s="292" t="s">
        <v>479</v>
      </c>
      <c r="K14" s="293"/>
      <c r="L14" s="294" t="s">
        <v>156</v>
      </c>
      <c r="M14" s="294" t="s">
        <v>156</v>
      </c>
      <c r="N14" s="292" t="s">
        <v>156</v>
      </c>
      <c r="O14" s="293"/>
      <c r="P14" s="295" t="s">
        <v>479</v>
      </c>
      <c r="Q14" s="293"/>
    </row>
    <row r="15" spans="1:19" x14ac:dyDescent="0.3">
      <c r="B15" s="299"/>
      <c r="C15" s="300"/>
      <c r="D15" s="301"/>
      <c r="E15" s="288" t="s">
        <v>355</v>
      </c>
      <c r="F15" s="289"/>
      <c r="G15" s="290" t="s">
        <v>356</v>
      </c>
      <c r="H15" s="291"/>
      <c r="I15" s="289"/>
      <c r="J15" s="292" t="s">
        <v>480</v>
      </c>
      <c r="K15" s="293"/>
      <c r="L15" s="294" t="s">
        <v>156</v>
      </c>
      <c r="M15" s="294" t="s">
        <v>156</v>
      </c>
      <c r="N15" s="292" t="s">
        <v>156</v>
      </c>
      <c r="O15" s="293"/>
      <c r="P15" s="295" t="s">
        <v>480</v>
      </c>
      <c r="Q15" s="293"/>
    </row>
    <row r="16" spans="1:19" x14ac:dyDescent="0.3">
      <c r="B16" s="296"/>
      <c r="C16" s="296"/>
      <c r="D16" s="297"/>
      <c r="E16" s="295" t="s">
        <v>481</v>
      </c>
      <c r="F16" s="291"/>
      <c r="G16" s="291"/>
      <c r="H16" s="291"/>
      <c r="I16" s="289"/>
      <c r="J16" s="295" t="s">
        <v>482</v>
      </c>
      <c r="K16" s="293"/>
      <c r="L16" s="298" t="s">
        <v>156</v>
      </c>
      <c r="M16" s="298" t="s">
        <v>156</v>
      </c>
      <c r="N16" s="295" t="s">
        <v>156</v>
      </c>
      <c r="O16" s="293"/>
      <c r="P16" s="295" t="s">
        <v>482</v>
      </c>
      <c r="Q16" s="293"/>
    </row>
    <row r="17" spans="2:17" ht="61.5" customHeight="1" x14ac:dyDescent="0.3">
      <c r="B17" s="285" t="s">
        <v>76</v>
      </c>
      <c r="C17" s="286" t="s">
        <v>363</v>
      </c>
      <c r="D17" s="287"/>
      <c r="E17" s="302" t="s">
        <v>364</v>
      </c>
      <c r="F17" s="289"/>
      <c r="G17" s="290" t="s">
        <v>365</v>
      </c>
      <c r="H17" s="291"/>
      <c r="I17" s="289"/>
      <c r="J17" s="292" t="s">
        <v>156</v>
      </c>
      <c r="K17" s="293"/>
      <c r="L17" s="294" t="s">
        <v>483</v>
      </c>
      <c r="M17" s="294" t="s">
        <v>484</v>
      </c>
      <c r="N17" s="292" t="s">
        <v>156</v>
      </c>
      <c r="O17" s="293"/>
      <c r="P17" s="295" t="s">
        <v>162</v>
      </c>
      <c r="Q17" s="293"/>
    </row>
    <row r="18" spans="2:17" x14ac:dyDescent="0.3">
      <c r="B18" s="296"/>
      <c r="C18" s="296"/>
      <c r="D18" s="297"/>
      <c r="E18" s="295" t="s">
        <v>485</v>
      </c>
      <c r="F18" s="291"/>
      <c r="G18" s="291"/>
      <c r="H18" s="291"/>
      <c r="I18" s="289"/>
      <c r="J18" s="295" t="s">
        <v>156</v>
      </c>
      <c r="K18" s="293"/>
      <c r="L18" s="298" t="s">
        <v>483</v>
      </c>
      <c r="M18" s="298" t="s">
        <v>484</v>
      </c>
      <c r="N18" s="295" t="s">
        <v>156</v>
      </c>
      <c r="O18" s="293"/>
      <c r="P18" s="295" t="s">
        <v>162</v>
      </c>
      <c r="Q18" s="293"/>
    </row>
    <row r="19" spans="2:17" ht="63.75" customHeight="1" x14ac:dyDescent="0.3">
      <c r="B19" s="285" t="s">
        <v>78</v>
      </c>
      <c r="C19" s="286" t="s">
        <v>370</v>
      </c>
      <c r="D19" s="287"/>
      <c r="E19" s="302" t="s">
        <v>375</v>
      </c>
      <c r="F19" s="289"/>
      <c r="G19" s="290" t="s">
        <v>376</v>
      </c>
      <c r="H19" s="291"/>
      <c r="I19" s="289"/>
      <c r="J19" s="292" t="s">
        <v>486</v>
      </c>
      <c r="K19" s="293"/>
      <c r="L19" s="294" t="s">
        <v>156</v>
      </c>
      <c r="M19" s="294" t="s">
        <v>275</v>
      </c>
      <c r="N19" s="292" t="s">
        <v>156</v>
      </c>
      <c r="O19" s="293"/>
      <c r="P19" s="295" t="s">
        <v>487</v>
      </c>
      <c r="Q19" s="293"/>
    </row>
    <row r="20" spans="2:17" x14ac:dyDescent="0.3">
      <c r="B20" s="299"/>
      <c r="C20" s="300"/>
      <c r="D20" s="301"/>
      <c r="E20" s="288" t="s">
        <v>371</v>
      </c>
      <c r="F20" s="289"/>
      <c r="G20" s="290" t="s">
        <v>372</v>
      </c>
      <c r="H20" s="291"/>
      <c r="I20" s="289"/>
      <c r="J20" s="292" t="s">
        <v>488</v>
      </c>
      <c r="K20" s="293"/>
      <c r="L20" s="294" t="s">
        <v>156</v>
      </c>
      <c r="M20" s="294" t="s">
        <v>489</v>
      </c>
      <c r="N20" s="292" t="s">
        <v>156</v>
      </c>
      <c r="O20" s="293"/>
      <c r="P20" s="295" t="s">
        <v>490</v>
      </c>
      <c r="Q20" s="293"/>
    </row>
    <row r="21" spans="2:17" x14ac:dyDescent="0.3">
      <c r="B21" s="296"/>
      <c r="C21" s="296"/>
      <c r="D21" s="297"/>
      <c r="E21" s="303" t="s">
        <v>491</v>
      </c>
      <c r="F21" s="304"/>
      <c r="G21" s="304"/>
      <c r="H21" s="304"/>
      <c r="I21" s="293"/>
      <c r="J21" s="295" t="s">
        <v>162</v>
      </c>
      <c r="K21" s="293"/>
      <c r="L21" s="298" t="s">
        <v>156</v>
      </c>
      <c r="M21" s="298" t="s">
        <v>162</v>
      </c>
      <c r="N21" s="295" t="s">
        <v>156</v>
      </c>
      <c r="O21" s="293"/>
      <c r="P21" s="295" t="s">
        <v>162</v>
      </c>
      <c r="Q21" s="293"/>
    </row>
    <row r="22" spans="2:17" ht="0" hidden="1" customHeight="1" x14ac:dyDescent="0.3"/>
  </sheetData>
  <mergeCells count="70">
    <mergeCell ref="E21:I21"/>
    <mergeCell ref="J21:K21"/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  <mergeCell ref="P17:Q17"/>
    <mergeCell ref="E18:I18"/>
    <mergeCell ref="J18:K18"/>
    <mergeCell ref="N18:O18"/>
    <mergeCell ref="P18:Q18"/>
    <mergeCell ref="B19:B21"/>
    <mergeCell ref="C19:D21"/>
    <mergeCell ref="E19:F19"/>
    <mergeCell ref="G19:I19"/>
    <mergeCell ref="J19:K19"/>
    <mergeCell ref="E16:I16"/>
    <mergeCell ref="J16:K16"/>
    <mergeCell ref="N16:O16"/>
    <mergeCell ref="P16:Q16"/>
    <mergeCell ref="B17:B18"/>
    <mergeCell ref="C17:D18"/>
    <mergeCell ref="E17:F17"/>
    <mergeCell ref="G17:I17"/>
    <mergeCell ref="J17:K17"/>
    <mergeCell ref="N17:O17"/>
    <mergeCell ref="N14:O14"/>
    <mergeCell ref="P14:Q14"/>
    <mergeCell ref="E15:F15"/>
    <mergeCell ref="G15:I15"/>
    <mergeCell ref="J15:K15"/>
    <mergeCell ref="N15:O15"/>
    <mergeCell ref="P15:Q15"/>
    <mergeCell ref="P12:Q12"/>
    <mergeCell ref="E13:I13"/>
    <mergeCell ref="J13:K13"/>
    <mergeCell ref="N13:O13"/>
    <mergeCell ref="P13:Q13"/>
    <mergeCell ref="B14:B16"/>
    <mergeCell ref="C14:D16"/>
    <mergeCell ref="E14:F14"/>
    <mergeCell ref="G14:I14"/>
    <mergeCell ref="J14:K14"/>
    <mergeCell ref="B12:B13"/>
    <mergeCell ref="C12:D13"/>
    <mergeCell ref="E12:F12"/>
    <mergeCell ref="G12:I12"/>
    <mergeCell ref="J12:K12"/>
    <mergeCell ref="N12:O12"/>
    <mergeCell ref="H7:H9"/>
    <mergeCell ref="J7:L8"/>
    <mergeCell ref="M7:M8"/>
    <mergeCell ref="N7:O8"/>
    <mergeCell ref="P7:Q11"/>
    <mergeCell ref="B8:C10"/>
    <mergeCell ref="J9:K11"/>
    <mergeCell ref="L9:L11"/>
    <mergeCell ref="M9:M11"/>
    <mergeCell ref="N9:O11"/>
    <mergeCell ref="A1:F1"/>
    <mergeCell ref="Q1:R1"/>
    <mergeCell ref="A2:S2"/>
    <mergeCell ref="A3:S3"/>
    <mergeCell ref="A4:S4"/>
    <mergeCell ref="A5:S5"/>
  </mergeCells>
  <pageMargins left="0.24" right="0.22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B19" sqref="B19"/>
    </sheetView>
  </sheetViews>
  <sheetFormatPr defaultRowHeight="18.75" x14ac:dyDescent="0.3"/>
  <cols>
    <col min="1" max="1" width="5.375" style="9" customWidth="1"/>
    <col min="2" max="2" width="19.625" style="9" customWidth="1"/>
    <col min="3" max="3" width="25" style="9" customWidth="1"/>
    <col min="4" max="4" width="6.625" style="9" customWidth="1"/>
    <col min="5" max="5" width="13.25" style="9" customWidth="1"/>
    <col min="6" max="6" width="5.625" style="9" customWidth="1"/>
    <col min="7" max="7" width="18.5" style="9" customWidth="1"/>
    <col min="8" max="8" width="0.25" style="9" customWidth="1"/>
    <col min="9" max="9" width="0.125" style="9" customWidth="1"/>
    <col min="10" max="16384" width="9" style="9"/>
  </cols>
  <sheetData>
    <row r="1" spans="1:8" ht="18" customHeight="1" x14ac:dyDescent="0.3">
      <c r="A1" s="305" t="s">
        <v>91</v>
      </c>
      <c r="B1" s="55"/>
      <c r="C1" s="55"/>
      <c r="D1" s="55"/>
      <c r="E1" s="55"/>
      <c r="F1" s="55"/>
      <c r="G1" s="55"/>
      <c r="H1" s="55"/>
    </row>
    <row r="2" spans="1:8" ht="18" customHeight="1" x14ac:dyDescent="0.3">
      <c r="A2" s="306" t="s">
        <v>492</v>
      </c>
      <c r="B2" s="55"/>
      <c r="C2" s="55"/>
      <c r="D2" s="55"/>
      <c r="E2" s="55"/>
      <c r="F2" s="55"/>
      <c r="G2" s="55"/>
      <c r="H2" s="55"/>
    </row>
    <row r="3" spans="1:8" ht="18" customHeight="1" x14ac:dyDescent="0.3">
      <c r="A3" s="306" t="s">
        <v>2</v>
      </c>
      <c r="B3" s="55"/>
      <c r="C3" s="55"/>
      <c r="D3" s="55"/>
      <c r="E3" s="55"/>
      <c r="F3" s="55"/>
      <c r="G3" s="55"/>
      <c r="H3" s="55"/>
    </row>
    <row r="4" spans="1:8" ht="0" hidden="1" customHeight="1" x14ac:dyDescent="0.3"/>
    <row r="5" spans="1:8" ht="2.65" customHeight="1" x14ac:dyDescent="0.3"/>
    <row r="6" spans="1:8" x14ac:dyDescent="0.3">
      <c r="A6" s="56" t="s">
        <v>3</v>
      </c>
      <c r="B6" s="58"/>
      <c r="C6" s="58"/>
      <c r="D6" s="58"/>
      <c r="E6" s="58"/>
      <c r="F6" s="57"/>
      <c r="G6" s="10" t="s">
        <v>151</v>
      </c>
    </row>
    <row r="7" spans="1:8" x14ac:dyDescent="0.3">
      <c r="A7" s="307" t="s">
        <v>493</v>
      </c>
      <c r="B7" s="58"/>
      <c r="C7" s="58"/>
      <c r="D7" s="58"/>
      <c r="E7" s="58"/>
      <c r="F7" s="57"/>
      <c r="G7" s="308">
        <v>1047032.86</v>
      </c>
    </row>
    <row r="8" spans="1:8" x14ac:dyDescent="0.3">
      <c r="A8" s="309" t="s">
        <v>494</v>
      </c>
      <c r="B8" s="310" t="s">
        <v>495</v>
      </c>
      <c r="C8" s="58"/>
      <c r="D8" s="57"/>
      <c r="E8" s="60">
        <v>0</v>
      </c>
      <c r="F8" s="57"/>
      <c r="G8" s="6" t="s">
        <v>156</v>
      </c>
    </row>
    <row r="9" spans="1:8" x14ac:dyDescent="0.3">
      <c r="A9" s="3" t="s">
        <v>156</v>
      </c>
      <c r="B9" s="310" t="s">
        <v>496</v>
      </c>
      <c r="C9" s="58"/>
      <c r="D9" s="57"/>
      <c r="E9" s="60">
        <v>0</v>
      </c>
      <c r="F9" s="57"/>
      <c r="G9" s="6" t="s">
        <v>156</v>
      </c>
    </row>
    <row r="10" spans="1:8" x14ac:dyDescent="0.3">
      <c r="A10" s="3" t="s">
        <v>156</v>
      </c>
      <c r="B10" s="310" t="s">
        <v>497</v>
      </c>
      <c r="C10" s="58"/>
      <c r="D10" s="57"/>
      <c r="E10" s="311"/>
      <c r="F10" s="57"/>
      <c r="G10" s="308">
        <v>0</v>
      </c>
    </row>
    <row r="11" spans="1:8" x14ac:dyDescent="0.3">
      <c r="A11" s="309" t="s">
        <v>498</v>
      </c>
      <c r="B11" s="310" t="s">
        <v>499</v>
      </c>
      <c r="C11" s="58"/>
      <c r="D11" s="57"/>
      <c r="E11" s="60">
        <v>0</v>
      </c>
      <c r="F11" s="57"/>
      <c r="G11" s="6" t="s">
        <v>156</v>
      </c>
    </row>
    <row r="12" spans="1:8" x14ac:dyDescent="0.3">
      <c r="A12" s="309" t="s">
        <v>156</v>
      </c>
      <c r="B12" s="310" t="s">
        <v>497</v>
      </c>
      <c r="C12" s="58"/>
      <c r="D12" s="57"/>
      <c r="E12" s="311"/>
      <c r="F12" s="57"/>
      <c r="G12" s="308">
        <v>0</v>
      </c>
    </row>
    <row r="13" spans="1:8" ht="19.5" thickBot="1" x14ac:dyDescent="0.35">
      <c r="A13" s="312" t="s">
        <v>500</v>
      </c>
      <c r="B13" s="313"/>
      <c r="C13" s="313"/>
      <c r="D13" s="313"/>
      <c r="E13" s="313"/>
      <c r="F13" s="314"/>
      <c r="G13" s="315">
        <v>1047032.86</v>
      </c>
    </row>
    <row r="14" spans="1:8" ht="18" customHeight="1" thickTop="1" x14ac:dyDescent="0.3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A1:H1"/>
    <mergeCell ref="A2:H2"/>
    <mergeCell ref="A3:H3"/>
    <mergeCell ref="A6:F6"/>
    <mergeCell ref="A7:F7"/>
    <mergeCell ref="B8:D8"/>
    <mergeCell ref="E8:F8"/>
  </mergeCells>
  <pageMargins left="0.17" right="0.17" top="0.86614173228346458" bottom="0.47244094488188981" header="0.86614173228346458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งบทดลอง ม.ค. 62</vt:lpstr>
      <vt:lpstr>หมายเหตุ 1</vt:lpstr>
      <vt:lpstr>หมายเหตุรายจ่ายค้างจ่าย</vt:lpstr>
      <vt:lpstr>งบรับ-จ่าย</vt:lpstr>
      <vt:lpstr>กระดาษทำการ จ่ายจาก งปม.</vt:lpstr>
      <vt:lpstr>กระดาษทำการ งปม.คงเหลือ</vt:lpstr>
      <vt:lpstr>กระดาษทำการจ่ายจากเงินสะสม</vt:lpstr>
      <vt:lpstr>กระดาษทำการโอน งปม.</vt:lpstr>
      <vt:lpstr>รายงานกระทบยอด ศศก.</vt:lpstr>
      <vt:lpstr>'กระดาษทำการ งปม.คงเหลือ'!Print_Titles</vt:lpstr>
      <vt:lpstr>'กระดาษทำการ จ่ายจาก งปม.'!Print_Titles</vt:lpstr>
      <vt:lpstr>กระดาษทำการจ่ายจากเงินสะสม!Print_Titles</vt:lpstr>
      <vt:lpstr>'กระดาษทำการโอน งปม.'!Print_Titles</vt:lpstr>
      <vt:lpstr>'งบทดลอง ม.ค. 62'!Print_Titles</vt:lpstr>
      <vt:lpstr>'งบรับ-จ่าย'!Print_Titles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2019-02-06T03:55:40Z</cp:lastPrinted>
  <dcterms:modified xsi:type="dcterms:W3CDTF">2019-02-06T03:55:47Z</dcterms:modified>
</cp:coreProperties>
</file>