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firstSheet="1" activeTab="6"/>
  </bookViews>
  <sheets>
    <sheet name="กระดาษทำการเงินสะสม" sheetId="13" r:id="rId1"/>
    <sheet name="หมายเหตุ 1" sheetId="6" r:id="rId2"/>
    <sheet name="หมายเหตุ 2" sheetId="7" r:id="rId3"/>
    <sheet name="งบทดลอง" sheetId="8" r:id="rId4"/>
    <sheet name="งบรับขจ่าย" sheetId="9" r:id="rId5"/>
    <sheet name="กระดาษทำการจ่ายจากรายรับ" sheetId="10" r:id="rId6"/>
    <sheet name="กระดาษทำการงปม.คงเหลือ" sheetId="11" r:id="rId7"/>
    <sheet name="กระดาษทำการโอนงปม." sheetId="12" r:id="rId8"/>
  </sheets>
  <definedNames>
    <definedName name="_xlnm.Print_Titles" localSheetId="6">กระดาษทำการงปม.คงเหลือ!$6:$11</definedName>
    <definedName name="_xlnm.Print_Titles" localSheetId="0">กระดาษทำการเงินสะสม!$1:$2</definedName>
    <definedName name="_xlnm.Print_Titles" localSheetId="5">กระดาษทำการจ่ายจากรายรับ!$6:$13</definedName>
    <definedName name="_xlnm.Print_Titles" localSheetId="7">กระดาษทำการโอนงปม.!$1:$1</definedName>
    <definedName name="_xlnm.Print_Titles" localSheetId="3">งบทดลอง!$1:$9</definedName>
    <definedName name="_xlnm.Print_Titles" localSheetId="4">งบรับขจ่าย!$1:$3</definedName>
  </definedNames>
  <calcPr calcId="124519"/>
</workbook>
</file>

<file path=xl/calcChain.xml><?xml version="1.0" encoding="utf-8"?>
<calcChain xmlns="http://schemas.openxmlformats.org/spreadsheetml/2006/main">
  <c r="E66" i="8"/>
  <c r="D66"/>
  <c r="N56" i="9"/>
  <c r="N57" s="1"/>
  <c r="N43"/>
  <c r="I56"/>
  <c r="I57" s="1"/>
  <c r="I43"/>
  <c r="N29"/>
  <c r="N14"/>
  <c r="N16" s="1"/>
  <c r="N30" s="1"/>
  <c r="I29"/>
  <c r="I14"/>
  <c r="I16" s="1"/>
  <c r="N58" l="1"/>
  <c r="N59"/>
  <c r="I30"/>
  <c r="I59" s="1"/>
  <c r="I58" l="1"/>
  <c r="S65" i="11"/>
  <c r="S64"/>
  <c r="S63"/>
  <c r="S62"/>
  <c r="S61"/>
  <c r="R66"/>
  <c r="Q66"/>
  <c r="P66"/>
  <c r="O66"/>
  <c r="N66"/>
  <c r="M66"/>
  <c r="L66"/>
  <c r="K66"/>
  <c r="J66"/>
  <c r="I66"/>
  <c r="H66"/>
  <c r="G66"/>
  <c r="F66"/>
  <c r="E66"/>
  <c r="D66"/>
  <c r="S59"/>
  <c r="S58"/>
  <c r="R60"/>
  <c r="Q60"/>
  <c r="P60"/>
  <c r="O60"/>
  <c r="N60"/>
  <c r="M60"/>
  <c r="L60"/>
  <c r="K60"/>
  <c r="J60"/>
  <c r="I60"/>
  <c r="H60"/>
  <c r="G60"/>
  <c r="F60"/>
  <c r="E60"/>
  <c r="D60"/>
  <c r="T60" s="1"/>
  <c r="S56"/>
  <c r="S57"/>
  <c r="R57"/>
  <c r="Q57"/>
  <c r="P57"/>
  <c r="O57"/>
  <c r="N57"/>
  <c r="M57"/>
  <c r="L57"/>
  <c r="K57"/>
  <c r="J57"/>
  <c r="I57"/>
  <c r="H57"/>
  <c r="G57"/>
  <c r="F57"/>
  <c r="E57"/>
  <c r="T57" s="1"/>
  <c r="D57"/>
  <c r="S54"/>
  <c r="S55" s="1"/>
  <c r="R55"/>
  <c r="Q55"/>
  <c r="P55"/>
  <c r="O55"/>
  <c r="N55"/>
  <c r="M55"/>
  <c r="L55"/>
  <c r="K55"/>
  <c r="J55"/>
  <c r="I55"/>
  <c r="H55"/>
  <c r="G55"/>
  <c r="F55"/>
  <c r="E55"/>
  <c r="D55"/>
  <c r="S52"/>
  <c r="S51"/>
  <c r="S50"/>
  <c r="S49"/>
  <c r="S48"/>
  <c r="R53"/>
  <c r="Q53"/>
  <c r="P53"/>
  <c r="O53"/>
  <c r="N53"/>
  <c r="M53"/>
  <c r="L53"/>
  <c r="K53"/>
  <c r="J53"/>
  <c r="I53"/>
  <c r="H53"/>
  <c r="G53"/>
  <c r="F53"/>
  <c r="E53"/>
  <c r="D53"/>
  <c r="S46"/>
  <c r="S45"/>
  <c r="S44"/>
  <c r="S43"/>
  <c r="S42"/>
  <c r="S47" s="1"/>
  <c r="R47"/>
  <c r="Q47"/>
  <c r="P47"/>
  <c r="O47"/>
  <c r="N47"/>
  <c r="M47"/>
  <c r="L47"/>
  <c r="K47"/>
  <c r="J47"/>
  <c r="I47"/>
  <c r="H47"/>
  <c r="G47"/>
  <c r="F47"/>
  <c r="E47"/>
  <c r="D47"/>
  <c r="S40"/>
  <c r="S39"/>
  <c r="S38"/>
  <c r="S37"/>
  <c r="S36"/>
  <c r="S35"/>
  <c r="S34"/>
  <c r="S33"/>
  <c r="S32"/>
  <c r="S31"/>
  <c r="S30"/>
  <c r="R41"/>
  <c r="Q41"/>
  <c r="P41"/>
  <c r="O41"/>
  <c r="N41"/>
  <c r="M41"/>
  <c r="L41"/>
  <c r="K41"/>
  <c r="J41"/>
  <c r="I41"/>
  <c r="H41"/>
  <c r="G41"/>
  <c r="F41"/>
  <c r="E41"/>
  <c r="D41"/>
  <c r="R29"/>
  <c r="Q29"/>
  <c r="P29"/>
  <c r="O29"/>
  <c r="N29"/>
  <c r="M29"/>
  <c r="L29"/>
  <c r="K29"/>
  <c r="J29"/>
  <c r="I29"/>
  <c r="H29"/>
  <c r="G29"/>
  <c r="F29"/>
  <c r="E29"/>
  <c r="D29"/>
  <c r="S28"/>
  <c r="S27"/>
  <c r="S26"/>
  <c r="S25"/>
  <c r="S23"/>
  <c r="S22"/>
  <c r="S21"/>
  <c r="S20"/>
  <c r="R24"/>
  <c r="Q24"/>
  <c r="P24"/>
  <c r="O24"/>
  <c r="N24"/>
  <c r="M24"/>
  <c r="L24"/>
  <c r="K24"/>
  <c r="J24"/>
  <c r="I24"/>
  <c r="H24"/>
  <c r="G24"/>
  <c r="F24"/>
  <c r="E24"/>
  <c r="D24"/>
  <c r="T24" s="1"/>
  <c r="S18"/>
  <c r="S17"/>
  <c r="S16"/>
  <c r="S15"/>
  <c r="R19"/>
  <c r="Q19"/>
  <c r="P19"/>
  <c r="O19"/>
  <c r="N19"/>
  <c r="M19"/>
  <c r="L19"/>
  <c r="K19"/>
  <c r="J19"/>
  <c r="I19"/>
  <c r="H19"/>
  <c r="G19"/>
  <c r="F19"/>
  <c r="E19"/>
  <c r="D19"/>
  <c r="S14"/>
  <c r="S13"/>
  <c r="R14"/>
  <c r="Q14"/>
  <c r="P14"/>
  <c r="O14"/>
  <c r="N14"/>
  <c r="M14"/>
  <c r="L14"/>
  <c r="K14"/>
  <c r="J14"/>
  <c r="I14"/>
  <c r="H14"/>
  <c r="G14"/>
  <c r="F14"/>
  <c r="E14"/>
  <c r="D14"/>
  <c r="T14" s="1"/>
  <c r="R82" i="10"/>
  <c r="Q82"/>
  <c r="P82"/>
  <c r="O82"/>
  <c r="N82"/>
  <c r="M82"/>
  <c r="L82"/>
  <c r="K82"/>
  <c r="J82"/>
  <c r="I82"/>
  <c r="H82"/>
  <c r="G82"/>
  <c r="F82"/>
  <c r="E82"/>
  <c r="S82" s="1"/>
  <c r="Q79"/>
  <c r="P79"/>
  <c r="O79"/>
  <c r="N79"/>
  <c r="M79"/>
  <c r="L79"/>
  <c r="K79"/>
  <c r="J79"/>
  <c r="I79"/>
  <c r="H79"/>
  <c r="G79"/>
  <c r="F79"/>
  <c r="E79"/>
  <c r="R78"/>
  <c r="R79" s="1"/>
  <c r="R77"/>
  <c r="Q75"/>
  <c r="P75"/>
  <c r="O75"/>
  <c r="N75"/>
  <c r="M75"/>
  <c r="L75"/>
  <c r="K75"/>
  <c r="J75"/>
  <c r="I75"/>
  <c r="H75"/>
  <c r="G75"/>
  <c r="F75"/>
  <c r="E75"/>
  <c r="R74"/>
  <c r="R75" s="1"/>
  <c r="Q72"/>
  <c r="P72"/>
  <c r="O72"/>
  <c r="N72"/>
  <c r="M72"/>
  <c r="L72"/>
  <c r="K72"/>
  <c r="J72"/>
  <c r="I72"/>
  <c r="H72"/>
  <c r="G72"/>
  <c r="F72"/>
  <c r="E72"/>
  <c r="R71"/>
  <c r="R70"/>
  <c r="R69"/>
  <c r="R68"/>
  <c r="R72" s="1"/>
  <c r="Q66"/>
  <c r="P66"/>
  <c r="O66"/>
  <c r="N66"/>
  <c r="M66"/>
  <c r="L66"/>
  <c r="K66"/>
  <c r="J66"/>
  <c r="I66"/>
  <c r="H66"/>
  <c r="G66"/>
  <c r="F66"/>
  <c r="E66"/>
  <c r="R65"/>
  <c r="R64"/>
  <c r="R63"/>
  <c r="R62"/>
  <c r="R61"/>
  <c r="R66" s="1"/>
  <c r="Q59"/>
  <c r="P59"/>
  <c r="O59"/>
  <c r="N59"/>
  <c r="M59"/>
  <c r="L59"/>
  <c r="K59"/>
  <c r="J59"/>
  <c r="I59"/>
  <c r="H59"/>
  <c r="G59"/>
  <c r="F59"/>
  <c r="E59"/>
  <c r="R58"/>
  <c r="R57"/>
  <c r="R56"/>
  <c r="R55"/>
  <c r="R54"/>
  <c r="R53"/>
  <c r="R52"/>
  <c r="R51"/>
  <c r="R50"/>
  <c r="R59" s="1"/>
  <c r="Q48"/>
  <c r="P48"/>
  <c r="O48"/>
  <c r="N48"/>
  <c r="M48"/>
  <c r="L48"/>
  <c r="K48"/>
  <c r="J48"/>
  <c r="I48"/>
  <c r="H48"/>
  <c r="G48"/>
  <c r="F48"/>
  <c r="E48"/>
  <c r="R47"/>
  <c r="R46"/>
  <c r="R45"/>
  <c r="R44"/>
  <c r="R43"/>
  <c r="R48" s="1"/>
  <c r="Q41"/>
  <c r="P41"/>
  <c r="O41"/>
  <c r="N41"/>
  <c r="M41"/>
  <c r="L41"/>
  <c r="K41"/>
  <c r="J41"/>
  <c r="I41"/>
  <c r="H41"/>
  <c r="G41"/>
  <c r="F41"/>
  <c r="E41"/>
  <c r="R40"/>
  <c r="R39"/>
  <c r="R38"/>
  <c r="R41" s="1"/>
  <c r="R37"/>
  <c r="Q35"/>
  <c r="P35"/>
  <c r="O35"/>
  <c r="N35"/>
  <c r="M35"/>
  <c r="L35"/>
  <c r="K35"/>
  <c r="J35"/>
  <c r="I35"/>
  <c r="H35"/>
  <c r="G35"/>
  <c r="F35"/>
  <c r="E35"/>
  <c r="R34"/>
  <c r="R33"/>
  <c r="R32"/>
  <c r="R31"/>
  <c r="R30"/>
  <c r="Q28"/>
  <c r="P28"/>
  <c r="O28"/>
  <c r="N28"/>
  <c r="M28"/>
  <c r="L28"/>
  <c r="K28"/>
  <c r="J28"/>
  <c r="I28"/>
  <c r="H28"/>
  <c r="G28"/>
  <c r="F28"/>
  <c r="E28"/>
  <c r="R27"/>
  <c r="R26"/>
  <c r="R25"/>
  <c r="R24"/>
  <c r="R23"/>
  <c r="R28" s="1"/>
  <c r="Q21"/>
  <c r="Q81" s="1"/>
  <c r="P21"/>
  <c r="P81" s="1"/>
  <c r="O21"/>
  <c r="O81" s="1"/>
  <c r="N21"/>
  <c r="N81" s="1"/>
  <c r="M21"/>
  <c r="M81" s="1"/>
  <c r="L21"/>
  <c r="L81" s="1"/>
  <c r="K21"/>
  <c r="K81" s="1"/>
  <c r="J21"/>
  <c r="J81" s="1"/>
  <c r="I21"/>
  <c r="I81" s="1"/>
  <c r="H21"/>
  <c r="H81" s="1"/>
  <c r="G21"/>
  <c r="G81" s="1"/>
  <c r="F21"/>
  <c r="F81" s="1"/>
  <c r="E21"/>
  <c r="E81" s="1"/>
  <c r="S81" s="1"/>
  <c r="R20"/>
  <c r="R19"/>
  <c r="R18"/>
  <c r="R17"/>
  <c r="R16"/>
  <c r="R15"/>
  <c r="R14"/>
  <c r="F66" i="8"/>
  <c r="F55"/>
  <c r="F71" s="1"/>
  <c r="I85" i="6"/>
  <c r="I84"/>
  <c r="I83"/>
  <c r="I82"/>
  <c r="I81"/>
  <c r="I80"/>
  <c r="I79"/>
  <c r="I78"/>
  <c r="I77"/>
  <c r="I76"/>
  <c r="I75"/>
  <c r="I74"/>
  <c r="I73"/>
  <c r="I72"/>
  <c r="I68"/>
  <c r="I67"/>
  <c r="I66"/>
  <c r="I65"/>
  <c r="I64"/>
  <c r="I63"/>
  <c r="I62"/>
  <c r="I61"/>
  <c r="I60"/>
  <c r="I59"/>
  <c r="I58"/>
  <c r="I57"/>
  <c r="I56"/>
  <c r="I52"/>
  <c r="I51"/>
  <c r="I50"/>
  <c r="I49"/>
  <c r="I48"/>
  <c r="I47"/>
  <c r="I46"/>
  <c r="I45"/>
  <c r="I44"/>
  <c r="I43"/>
  <c r="I42"/>
  <c r="I41"/>
  <c r="I40"/>
  <c r="I33"/>
  <c r="I32"/>
  <c r="I26"/>
  <c r="I25"/>
  <c r="I22"/>
  <c r="I21"/>
  <c r="I20"/>
  <c r="I19"/>
  <c r="I18"/>
  <c r="I17"/>
  <c r="I16"/>
  <c r="I15"/>
  <c r="I12"/>
  <c r="I11"/>
  <c r="I10"/>
  <c r="I9"/>
  <c r="H88"/>
  <c r="G88"/>
  <c r="H53"/>
  <c r="G53"/>
  <c r="H37"/>
  <c r="G37"/>
  <c r="H34"/>
  <c r="G34"/>
  <c r="H30"/>
  <c r="G30"/>
  <c r="H27"/>
  <c r="G27"/>
  <c r="H23"/>
  <c r="G23"/>
  <c r="H13"/>
  <c r="H89" s="1"/>
  <c r="G13"/>
  <c r="G89" s="1"/>
  <c r="V53"/>
  <c r="V27"/>
  <c r="V13"/>
  <c r="V82"/>
  <c r="X82" s="1"/>
  <c r="V81"/>
  <c r="X81" s="1"/>
  <c r="W88"/>
  <c r="W53"/>
  <c r="W37"/>
  <c r="W34"/>
  <c r="W30"/>
  <c r="W27"/>
  <c r="W23"/>
  <c r="W13"/>
  <c r="W89" s="1"/>
  <c r="G15" i="7"/>
  <c r="V88" i="6"/>
  <c r="F88"/>
  <c r="E88"/>
  <c r="D88"/>
  <c r="V87"/>
  <c r="X87" s="1"/>
  <c r="V86"/>
  <c r="X86" s="1"/>
  <c r="V85"/>
  <c r="X85" s="1"/>
  <c r="V84"/>
  <c r="X84" s="1"/>
  <c r="V83"/>
  <c r="X83" s="1"/>
  <c r="V80"/>
  <c r="X80" s="1"/>
  <c r="V79"/>
  <c r="X79" s="1"/>
  <c r="V78"/>
  <c r="X78" s="1"/>
  <c r="V77"/>
  <c r="X77" s="1"/>
  <c r="V76"/>
  <c r="X76" s="1"/>
  <c r="V75"/>
  <c r="X75" s="1"/>
  <c r="V74"/>
  <c r="X74" s="1"/>
  <c r="V73"/>
  <c r="X73" s="1"/>
  <c r="V72"/>
  <c r="X72" s="1"/>
  <c r="V71"/>
  <c r="V70"/>
  <c r="V68"/>
  <c r="X68" s="1"/>
  <c r="V67"/>
  <c r="V66"/>
  <c r="X66" s="1"/>
  <c r="V65"/>
  <c r="X65" s="1"/>
  <c r="V64"/>
  <c r="X64" s="1"/>
  <c r="V63"/>
  <c r="X63" s="1"/>
  <c r="V62"/>
  <c r="X62" s="1"/>
  <c r="V61"/>
  <c r="X61" s="1"/>
  <c r="V60"/>
  <c r="X60" s="1"/>
  <c r="V59"/>
  <c r="X59" s="1"/>
  <c r="V58"/>
  <c r="X58" s="1"/>
  <c r="V57"/>
  <c r="X57" s="1"/>
  <c r="V56"/>
  <c r="X56" s="1"/>
  <c r="V55"/>
  <c r="X55" s="1"/>
  <c r="V54"/>
  <c r="X54" s="1"/>
  <c r="F53"/>
  <c r="E53"/>
  <c r="D53"/>
  <c r="V52"/>
  <c r="X52" s="1"/>
  <c r="V51"/>
  <c r="X51" s="1"/>
  <c r="V50"/>
  <c r="X50" s="1"/>
  <c r="V49"/>
  <c r="X49" s="1"/>
  <c r="V48"/>
  <c r="X48" s="1"/>
  <c r="V47"/>
  <c r="X47" s="1"/>
  <c r="V46"/>
  <c r="V45"/>
  <c r="X45" s="1"/>
  <c r="V44"/>
  <c r="X44" s="1"/>
  <c r="V43"/>
  <c r="X43" s="1"/>
  <c r="V42"/>
  <c r="X42" s="1"/>
  <c r="V41"/>
  <c r="X41" s="1"/>
  <c r="V40"/>
  <c r="X40" s="1"/>
  <c r="V39"/>
  <c r="X39" s="1"/>
  <c r="V38"/>
  <c r="X38" s="1"/>
  <c r="V37"/>
  <c r="X37" s="1"/>
  <c r="F37"/>
  <c r="E37"/>
  <c r="D37"/>
  <c r="V36"/>
  <c r="X36" s="1"/>
  <c r="V35"/>
  <c r="X35" s="1"/>
  <c r="V34"/>
  <c r="F34"/>
  <c r="E34"/>
  <c r="D34"/>
  <c r="V33"/>
  <c r="X33" s="1"/>
  <c r="V32"/>
  <c r="V31"/>
  <c r="X31" s="1"/>
  <c r="V30"/>
  <c r="X30" s="1"/>
  <c r="F30"/>
  <c r="E30"/>
  <c r="D30"/>
  <c r="V29"/>
  <c r="X29" s="1"/>
  <c r="V28"/>
  <c r="X28" s="1"/>
  <c r="F27"/>
  <c r="E27"/>
  <c r="D27"/>
  <c r="V26"/>
  <c r="X26" s="1"/>
  <c r="V25"/>
  <c r="X25" s="1"/>
  <c r="V24"/>
  <c r="X24" s="1"/>
  <c r="V23"/>
  <c r="F23"/>
  <c r="E23"/>
  <c r="D23"/>
  <c r="V22"/>
  <c r="X22" s="1"/>
  <c r="V21"/>
  <c r="X21" s="1"/>
  <c r="V20"/>
  <c r="X20" s="1"/>
  <c r="V19"/>
  <c r="X19" s="1"/>
  <c r="V18"/>
  <c r="X18" s="1"/>
  <c r="V17"/>
  <c r="X17" s="1"/>
  <c r="V16"/>
  <c r="X16" s="1"/>
  <c r="V15"/>
  <c r="X15" s="1"/>
  <c r="V14"/>
  <c r="F13"/>
  <c r="E13"/>
  <c r="D13"/>
  <c r="D89" s="1"/>
  <c r="V12"/>
  <c r="X12" s="1"/>
  <c r="V11"/>
  <c r="X11" s="1"/>
  <c r="V10"/>
  <c r="X10" s="1"/>
  <c r="V9"/>
  <c r="R35" i="10" l="1"/>
  <c r="S41" i="11"/>
  <c r="T47"/>
  <c r="S60"/>
  <c r="T66"/>
  <c r="F67"/>
  <c r="H67"/>
  <c r="J67"/>
  <c r="L67"/>
  <c r="N67"/>
  <c r="P67"/>
  <c r="R67"/>
  <c r="T19"/>
  <c r="S24"/>
  <c r="S29"/>
  <c r="T41"/>
  <c r="S53"/>
  <c r="T55"/>
  <c r="E67"/>
  <c r="G67"/>
  <c r="I67"/>
  <c r="K67"/>
  <c r="M67"/>
  <c r="O67"/>
  <c r="Q67"/>
  <c r="S66"/>
  <c r="R21" i="10"/>
  <c r="R81" s="1"/>
  <c r="T53" i="11"/>
  <c r="D67"/>
  <c r="T67" s="1"/>
  <c r="S19"/>
  <c r="S67" s="1"/>
  <c r="T29"/>
  <c r="F89" i="6"/>
  <c r="X34"/>
  <c r="X88"/>
  <c r="E89"/>
  <c r="V89"/>
  <c r="Y89" s="1"/>
  <c r="X32"/>
  <c r="X23"/>
  <c r="X27"/>
  <c r="X53"/>
  <c r="X9"/>
  <c r="X13" s="1"/>
  <c r="X89" l="1"/>
</calcChain>
</file>

<file path=xl/sharedStrings.xml><?xml version="1.0" encoding="utf-8"?>
<sst xmlns="http://schemas.openxmlformats.org/spreadsheetml/2006/main" count="1153" uniqueCount="393">
  <si>
    <t>องค์การบริหารส่วนตำบลฉลอง</t>
  </si>
  <si>
    <t>จนถึงปัจจุบัน</t>
  </si>
  <si>
    <t>รายการ</t>
  </si>
  <si>
    <t>รหัสบัญชี</t>
  </si>
  <si>
    <t>จำนวนเงิน</t>
  </si>
  <si>
    <t>หมวดภาษีอากร</t>
  </si>
  <si>
    <t>รวม</t>
  </si>
  <si>
    <t>ค่าตอบแทน</t>
  </si>
  <si>
    <t>ค่าที่ดินและสิ่งก่อสร้าง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</si>
  <si>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</si>
  <si>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</si>
  <si>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</si>
  <si>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</si>
  <si>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ค่าปรับผู้กระทำผิดกฎหมายจราจรทางบก</t>
  </si>
  <si>
    <t>ค่าปรับการผิดสัญญา</t>
  </si>
  <si>
    <t>ค่าใบอนุญาตอื่นๆ</t>
  </si>
  <si>
    <t>ดอกเบี้ย</t>
  </si>
  <si>
    <t>ค่าขายแบบแปลน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</si>
  <si>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</si>
  <si>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</si>
  <si>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</si>
  <si>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</si>
  <si>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</si>
  <si>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</si>
  <si>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</si>
  <si>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ค่าธรรมเนียมและค่าใช้น้ำบาดาล</t>
  </si>
  <si>
    <t>หมายเหตุประกอบงบทดลอง</t>
  </si>
  <si>
    <t>หมายเหตุ 1 เงินรายรับ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</si>
  <si>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</si>
  <si>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</si>
  <si>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</si>
  <si>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</si>
  <si>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</si>
  <si>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</si>
  <si>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</si>
  <si>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</si>
  <si>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</si>
  <si>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</si>
  <si>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</si>
  <si>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</si>
  <si>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</si>
  <si>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</si>
  <si>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</si>
  <si>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</si>
  <si>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</si>
  <si>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</si>
  <si>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</si>
  <si>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ค่าภาคหลวงและค่าธรรมเนียมตามกฎหมายว่าด้วยป่าไม้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</si>
  <si>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</si>
  <si>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</si>
  <si>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</si>
  <si>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</si>
  <si>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</si>
  <si>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</si>
  <si>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</si>
  <si>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</si>
  <si>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</si>
  <si>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</si>
  <si>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</si>
  <si>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</si>
  <si>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เงินอุดหนุนสำหรับส่งเสริมศักยภาพการจัดการศึกษาท้องถิ่น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</si>
  <si>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</si>
  <si>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</si>
  <si>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</si>
  <si>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 xml:space="preserve">สนุนศูนย์พัฒนาเด็กเล็ก </t>
  </si>
  <si>
    <t>เงินอุดหนุนศูนพัฒนาเด็กเล็ก (เงินเดือนสำหรับข้าราชการ</t>
  </si>
  <si>
    <t>ครูผู้ดูแลเด็ก/ค่าตอบแทนพนักงานจ้างผู้ดูแลเด็ก,เงินเพิ่ม</t>
  </si>
  <si>
    <t>ค่าครองชีพชั่วคราวพนักงานจ้างผู้ดูแลเด็ก,เงินประกันสังคม)</t>
  </si>
  <si>
    <t>เงินอุดหนุนสำหรับสนับสนุนอาหารเสริม (นม)  ระดับอนุบาล</t>
  </si>
  <si>
    <t>และระดับประถมศึกษา</t>
  </si>
  <si>
    <t>เงินอุดหนุนสำหรับสนับสนุนอาหารกลางวัน ระดับอนุบาล</t>
  </si>
  <si>
    <t>ศึกษา และระดับประถมศึกษา</t>
  </si>
  <si>
    <t>อุดหนุนเป็นค่าใช้จ่ายสำหรับส่งเสริมการบำบัดฟื้นฟูผู้เสพ/</t>
  </si>
  <si>
    <t>ผุ้ติดยาเสพติดและส่งเสริมการฝึกอบรมอาชีพให้แก่ผู้ผ่านการ</t>
  </si>
  <si>
    <t>บำบัด ครั้งที่ 1</t>
  </si>
  <si>
    <t>เงินอุดหนุนเฉพาะกิจปี 60/โครงการก่อสร้างระบบประปา</t>
  </si>
  <si>
    <t>หมู่บ้าน หมู่ที่ 6</t>
  </si>
  <si>
    <t>เงินช่วยเหลือในการปรับสภาพแวดล้อมที่อยู่อาศัยให้แก่คน</t>
  </si>
  <si>
    <t>พิการที่ได้รับผลกระทบหลังน้ำท่วม</t>
  </si>
  <si>
    <t>เงินสนับสนุนโครงการตามแผนพัฒนาคุณภาพชีวิตคนพิการ</t>
  </si>
  <si>
    <t>รวมรายรับทั้งสิ้น</t>
  </si>
  <si>
    <t>หมายเหตุ  2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</si>
  <si>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</si>
  <si>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</si>
  <si>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</si>
  <si>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</si>
  <si>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</si>
  <si>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</si>
  <si>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</si>
  <si>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</si>
  <si>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</si>
  <si>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</si>
  <si>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</si>
  <si>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</si>
  <si>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</si>
  <si>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บริหารงานคลัง</t>
  </si>
  <si>
    <t>เคหะและชุมชน</t>
  </si>
  <si>
    <t>บริหารทั่วไปเกี่ยวกับ</t>
  </si>
  <si>
    <t>ส่วนตำบล</t>
  </si>
  <si>
    <t>สร้างความเข็มแข็ง</t>
  </si>
  <si>
    <t>งานส่งเสริมและสนับ</t>
  </si>
  <si>
    <t>ค่าก่อสร้างสิ่งสาธารณูปการ</t>
  </si>
  <si>
    <t>โครงการติดตั้งระบบกระจายเสียงทางไกลอัตโนมัติแบบ</t>
  </si>
  <si>
    <t>ชองชุมชน</t>
  </si>
  <si>
    <t>สนุนความเข็มแข็ง</t>
  </si>
  <si>
    <t>ไร้สายตามสายทุกหมู่บ้าน</t>
  </si>
  <si>
    <t>ของชุมชน</t>
  </si>
  <si>
    <t>ณ  31 สิงหาคม 2560</t>
  </si>
  <si>
    <t>ณ วันที่ 30 กันยายน 2560</t>
  </si>
  <si>
    <t>เงินอุดหนุนเฉพาะกิจปี 60/โครงการก่อสร้างสะพาน คสล.</t>
  </si>
  <si>
    <t>ข้ามคลองได หมู่ที่ 10</t>
  </si>
  <si>
    <t>งบทดลอง</t>
  </si>
  <si>
    <t>ปีงบประมาณ 2560</t>
  </si>
  <si>
    <t>เดบิต</t>
  </si>
  <si>
    <t>เครดิต</t>
  </si>
  <si>
    <t>เงินฝาก-ออมทรัพย์/เผื่อเรียก(01-315-2-31986-7)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</si>
  <si>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</si>
  <si>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</si>
  <si>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</si>
  <si>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</si>
  <si>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>ลูกหนี้เงินทุนโครงการเศรษฐกิจชุมชน</t>
  </si>
  <si>
    <t>รายจ่ายค้างจ่าย</t>
  </si>
  <si>
    <t>ฎีกาค้างจ่าย</t>
  </si>
  <si>
    <t>เงินรับฝากภาษีหัก ณ ที่จ่าย</t>
  </si>
  <si>
    <t>เงินรับฝากส่วนลดในการจัดเก็บภาษีบำรุงท้องที่ 6%</t>
  </si>
  <si>
    <t>เงินรับฝากประกันสัญญา</t>
  </si>
  <si>
    <t>เงินรับฝากประกันสังคม</t>
  </si>
  <si>
    <t>เงินรับฝากเงินรอคืนจังหวัด</t>
  </si>
  <si>
    <t>เงินรับฝากเงินทุนโครงการเศรษฐกิจชุมชน</t>
  </si>
  <si>
    <t>เงินรับฝากอื่นๆ เงินอุดหนุนทั่วไป เงินอุดหนุนสำหรับสนับสนุนศูนย์พัฒนาเด็กเล็กเพิ่มเติม ปี 2557-2559</t>
  </si>
  <si>
    <t>เงินสะสม</t>
  </si>
  <si>
    <t>เงินทุนสำรองเงินสะสม</t>
  </si>
  <si>
    <t>ค่าธรรมเนียมเกี่ยวกับทะเบียนพาณิชย์</t>
  </si>
  <si>
    <t>ค่าธรรมเนียมอื่น ๆ</t>
  </si>
  <si>
    <t>เงินปันผลหรือเงินรางวัลต่างๆ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</si>
  <si>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</si>
  <si>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</si>
  <si>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</si>
  <si>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</si>
  <si>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</si>
  <si>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เงินอุดหนุนระบุวัตถุประสงค์/เฉพาะกิจจากกรมส่งเสริมการปกครองท้องถิ่น</t>
  </si>
  <si>
    <t>เงินอุดหนุนระบุวัตถุประสงค์/เฉพาะกิจจากหน่วยงานอื่น</t>
  </si>
  <si>
    <t>งบกลาง</t>
  </si>
  <si>
    <t>เงินเดือน (ฝ่ายการเมือง)</t>
  </si>
  <si>
    <t>เงินเดือน (ฝ่ายประจำ)</t>
  </si>
  <si>
    <t>ค่าใช้สอย</t>
  </si>
  <si>
    <t>ค่าวัสดุ</t>
  </si>
  <si>
    <t>ค่าสาธารณูปโภค</t>
  </si>
  <si>
    <t>ค่าครุภัณฑ์</t>
  </si>
  <si>
    <t>เงินอุดหนุน</t>
  </si>
  <si>
    <t>หน้า : 1/1</t>
  </si>
  <si>
    <t>รายงานรับ-จ่ายเงิน</t>
  </si>
  <si>
    <t>ปีงบประมาณ 2560 ประจำเดือน กันยายน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</si>
  <si>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</si>
  <si>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</si>
  <si>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</si>
  <si>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</si>
  <si>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</si>
  <si>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</si>
  <si>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</si>
  <si>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27,201,373.91</t>
  </si>
  <si>
    <t>รายรับ (หมายเหตุ 1)</t>
  </si>
  <si>
    <t xml:space="preserve">          </t>
  </si>
  <si>
    <t>129,500.00</t>
  </si>
  <si>
    <t>0.00</t>
  </si>
  <si>
    <t>46,500.00</t>
  </si>
  <si>
    <t>หมวดค่าธรรมเนียม ค่าปรับ และใบอนุญาต</t>
  </si>
  <si>
    <t>170,000.00</t>
  </si>
  <si>
    <t>หมวดรายได้จากทรัพย์สิน</t>
  </si>
  <si>
    <t>81,500.00</t>
  </si>
  <si>
    <t>หมวดรายได้เบ็ดเตล็ด</t>
  </si>
  <si>
    <t>15,572,500.00</t>
  </si>
  <si>
    <t>หมวดภาษีจัดสรร</t>
  </si>
  <si>
    <t>24,400,000.00</t>
  </si>
  <si>
    <t>หมวดเงินอุดหนุนทั่วไป</t>
  </si>
  <si>
    <t>40,400,000.00</t>
  </si>
  <si>
    <t>3,315,820.00</t>
  </si>
  <si>
    <t>หมวดเงินอุดหนุนระบุวัตถุประสงค์/เฉพาะกิจ</t>
  </si>
  <si>
    <t>43,715,820.00</t>
  </si>
  <si>
    <t>ลูกหนี้เงินยืม</t>
  </si>
  <si>
    <t>เงินรับฝากประกันซอง</t>
  </si>
  <si>
    <t>เงินรับฝากค่าใช้จ่ายอื่น</t>
  </si>
  <si>
    <t>เงินรับฝากอื่น ๆ</t>
  </si>
  <si>
    <t>รวมรายรับ</t>
  </si>
  <si>
    <t>รายจ่าย</t>
  </si>
  <si>
    <t>17,745,984.00</t>
  </si>
  <si>
    <t>2,657,520.00</t>
  </si>
  <si>
    <t>6,122,720.00</t>
  </si>
  <si>
    <t>587,000.00</t>
  </si>
  <si>
    <t>3,727,972.00</t>
  </si>
  <si>
    <t>109,320.00</t>
  </si>
  <si>
    <t>3,837,292.00</t>
  </si>
  <si>
    <t>3,331,504.00</t>
  </si>
  <si>
    <t>383,400.00</t>
  </si>
  <si>
    <t>1,349,900.00</t>
  </si>
  <si>
    <t>2,626,000.00</t>
  </si>
  <si>
    <t>3,206,500.00</t>
  </si>
  <si>
    <t>5,832,500.00</t>
  </si>
  <si>
    <t>25,000.00</t>
  </si>
  <si>
    <t>รายจ่ายอื่น</t>
  </si>
  <si>
    <t>1,843,000.00</t>
  </si>
  <si>
    <t>รวมรายจ่าย</t>
  </si>
  <si>
    <t>รายรับสูงกว่า (ต่ำกว่า) รายจ่าย</t>
  </si>
  <si>
    <t>ยอดยกไป</t>
  </si>
  <si>
    <t>แผนงานบริหารงานทั่วไป</t>
  </si>
  <si>
    <t>แผนงานการศึกษา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</si>
  <si>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</si>
  <si>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</si>
  <si>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</si>
  <si>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</si>
  <si>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</si>
  <si>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</si>
  <si>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แผนงาน / งาน</t>
  </si>
  <si>
    <t>00110</t>
  </si>
  <si>
    <t>00210</t>
  </si>
  <si>
    <t>00230</t>
  </si>
  <si>
    <t>00240</t>
  </si>
  <si>
    <t>00250</t>
  </si>
  <si>
    <t>00260</t>
  </si>
  <si>
    <t>00320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</si>
  <si>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</si>
  <si>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</si>
  <si>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</si>
  <si>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</si>
  <si>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</si>
  <si>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งานสวัสดิการสังคมและสังคมสงเคราะห์</t>
  </si>
  <si>
    <t>งานบริหารทั่วไปเกี่ยวกับเคหะและชุมชน</t>
  </si>
  <si>
    <t>งานไฟฟ้าถนน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</si>
  <si>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</si>
  <si>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</si>
  <si>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</si>
  <si>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</si>
  <si>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</si>
  <si>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00111</t>
  </si>
  <si>
    <t>00113</t>
  </si>
  <si>
    <t>00211</t>
  </si>
  <si>
    <t>00212</t>
  </si>
  <si>
    <t>00232</t>
  </si>
  <si>
    <t>00241</t>
  </si>
  <si>
    <t>00242</t>
  </si>
  <si>
    <t>00252</t>
  </si>
  <si>
    <t>00261</t>
  </si>
  <si>
    <t>00262</t>
  </si>
  <si>
    <t>00263</t>
  </si>
  <si>
    <t>00321</t>
  </si>
  <si>
    <t>00411</t>
  </si>
  <si>
    <t>เงินสมทบกองทุนประกันสังคม</t>
  </si>
  <si>
    <t>เงินงบประมาณ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</si>
  <si>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</si>
  <si>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</si>
  <si>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</si>
  <si>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</si>
  <si>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</si>
  <si>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</si>
  <si>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รวมตั้งแต่ต้นปี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</si>
  <si>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</si>
  <si>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</si>
  <si>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</si>
  <si>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</si>
  <si>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</si>
  <si>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</si>
  <si>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</si>
  <si>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</si>
  <si>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</si>
  <si>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</si>
  <si>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</si>
  <si>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</si>
  <si>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</si>
  <si>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</si>
  <si>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</si>
  <si>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</si>
  <si>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</si>
  <si>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เงินอุดหนุนระบุวัตถุประสงค์/เฉพาะกิจ</t>
  </si>
  <si>
    <t>ค่าบำรุงรักษาและซ่อมแซม</t>
  </si>
  <si>
    <t>วัสดุสำนักงาน</t>
  </si>
  <si>
    <t>วัสดุไฟฟ้าและวิทยุ</t>
  </si>
  <si>
    <t>วัสดุงานบ้านงานครัว</t>
  </si>
  <si>
    <t>ค่าอาหารเสริม (นม)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</si>
  <si>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</si>
  <si>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</si>
  <si>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</si>
  <si>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</si>
  <si>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วัสดุคอมพิวเตอร์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</si>
  <si>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</si>
  <si>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</si>
  <si>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</si>
  <si>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</si>
  <si>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</si>
  <si>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ครุภัณฑ์ไฟฟ้าและวิทยุ</t>
  </si>
  <si>
    <t>ครุภัณฑ์โฆษณาและเผยแพร่</t>
  </si>
  <si>
    <t>ครุภัณฑ์คอมพิวเตอร์</t>
  </si>
  <si>
    <t>ค่าบำรุงรักษาและปรับปรุงครุภัณฑ์</t>
  </si>
  <si>
    <t>ค่าก่อสร้างสิ่งสาธารณูปโภค</t>
  </si>
  <si>
    <t>เงินอุดหนุนองค์กรปกครองส่วนท้องถิ่น</t>
  </si>
  <si>
    <t>เงินอุดหนุนส่วนราชการ</t>
  </si>
  <si>
    <t>รวมทั้งสิ้นเดือนนี้</t>
  </si>
  <si>
    <t>รวมทั้งสิ้นตั้งแต่ต้นปี</t>
  </si>
  <si>
    <t>แผนงานการรักษาความสงบภายใน</t>
  </si>
  <si>
    <t>แผนงานสาธารณสุข</t>
  </si>
  <si>
    <t>00120</t>
  </si>
  <si>
    <t>00220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</si>
  <si>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</si>
  <si>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</si>
  <si>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หมวด / ประเภทรายจ่าย</t>
  </si>
  <si>
    <t>00121</t>
  </si>
  <si>
    <t>00223</t>
  </si>
  <si>
    <t>5210600</t>
  </si>
  <si>
    <t>รวมเดือนนี้</t>
  </si>
  <si>
    <t>220000</t>
  </si>
  <si>
    <t>5220100</t>
  </si>
  <si>
    <t>5220200</t>
  </si>
  <si>
    <t>5220700</t>
  </si>
  <si>
    <t>5220800</t>
  </si>
  <si>
    <t>310000</t>
  </si>
  <si>
    <t>5310100</t>
  </si>
  <si>
    <t>5310300</t>
  </si>
  <si>
    <t>5310400</t>
  </si>
  <si>
    <t>5310500</t>
  </si>
  <si>
    <t>320000</t>
  </si>
  <si>
    <t>5320100</t>
  </si>
  <si>
    <t>5320200</t>
  </si>
  <si>
    <t>5320300</t>
  </si>
  <si>
    <t>5320400</t>
  </si>
  <si>
    <t>330000</t>
  </si>
  <si>
    <t>5330100</t>
  </si>
  <si>
    <t>5330200</t>
  </si>
  <si>
    <t>5330300</t>
  </si>
  <si>
    <t>5330400</t>
  </si>
  <si>
    <t>5330600</t>
  </si>
  <si>
    <t>5330700</t>
  </si>
  <si>
    <t>5330800</t>
  </si>
  <si>
    <t>วัสดุวิทยาศาสตร์หรือการแพทย์</t>
  </si>
  <si>
    <t>5330900</t>
  </si>
  <si>
    <t>5331000</t>
  </si>
  <si>
    <t>วัสดุโฆษณาและเผยแพร่</t>
  </si>
  <si>
    <t>5331100</t>
  </si>
  <si>
    <t>5331400</t>
  </si>
  <si>
    <t>340000</t>
  </si>
  <si>
    <t>5340100</t>
  </si>
  <si>
    <t>5340200</t>
  </si>
  <si>
    <t>5340300</t>
  </si>
  <si>
    <t>5340400</t>
  </si>
  <si>
    <t>5340500</t>
  </si>
  <si>
    <t>410000</t>
  </si>
  <si>
    <t>ครุภัณฑ์ยานพาหนะและขนส่ง</t>
  </si>
  <si>
    <t>5410300</t>
  </si>
  <si>
    <t>5410700</t>
  </si>
  <si>
    <t>ครุภัณฑ์งานบ้านงานครัว</t>
  </si>
  <si>
    <t>5410900</t>
  </si>
  <si>
    <t>ครุภัณฑ์โรงงาน</t>
  </si>
  <si>
    <t>5411000</t>
  </si>
  <si>
    <t>5411800</t>
  </si>
  <si>
    <t>5510100</t>
  </si>
  <si>
    <t>610000</t>
  </si>
  <si>
    <t>5610200</t>
  </si>
  <si>
    <t>420000</t>
  </si>
  <si>
    <t>5421000</t>
  </si>
  <si>
    <t>5110300</t>
  </si>
  <si>
    <t>5110700</t>
  </si>
  <si>
    <t>5110800</t>
  </si>
  <si>
    <t>5111000</t>
  </si>
  <si>
    <t>5111100</t>
  </si>
  <si>
    <t>วันที่พิมพ์ : 2/10/2560  15:50:15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</si>
  <si>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</si>
  <si>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</si>
  <si>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เดือนกันยายน ถึงเดือนกันยายน   ปีงบประมาณ 2560</t>
  </si>
  <si>
    <t>โอนงบประมาณ เพิ่ม + , โอนงบประมาณ (ลด) -</t>
  </si>
  <si>
    <t>แผนงาน/งาน</t>
  </si>
  <si>
    <t>หมวด/ประเภทรายจ่าย</t>
  </si>
  <si>
    <t>20,000.00</t>
  </si>
  <si>
    <t>รวมเงินเดือน (ฝ่ายประจำ)</t>
  </si>
  <si>
    <t>รวมค่าตอบแทน</t>
  </si>
  <si>
    <t>(20,000.00)</t>
  </si>
  <si>
    <t>(8,868.00)</t>
  </si>
  <si>
    <t>(30,000.00)</t>
  </si>
  <si>
    <t>30,000.00</t>
  </si>
  <si>
    <t>(28,868.00)</t>
  </si>
  <si>
    <t>(60,000.00)</t>
  </si>
  <si>
    <t>รวมค่าใช้สอย</t>
  </si>
  <si>
    <t>(80,000.00)</t>
  </si>
  <si>
    <t>(108,868.00)</t>
  </si>
  <si>
    <t>28,868.00</t>
  </si>
  <si>
    <t>รวมค่าวัสดุ</t>
  </si>
  <si>
    <t>รวมค่าสาธารณูปโภค</t>
  </si>
  <si>
    <t>รวมค่าครุภัณฑ์</t>
  </si>
  <si>
    <t>60,000.00</t>
  </si>
  <si>
    <t>รวมเงินอุดหนุน</t>
  </si>
  <si>
    <t>วันที่พิมพ์ : 2/10/2560  15:48:18</t>
  </si>
  <si>
    <t>กระดาษทำการกระทบยอดรายจ่าย (จ่ายจากเงินสะสม)</t>
  </si>
  <si>
    <t>ประจำเดือน  สิงหาคม ปีงบประมาณ พ.ศ.  2560</t>
  </si>
  <si>
    <t>กระดาษทำการกระทบยอดงบประมาณรายจ่าย (จ่ายจากรายรับ)</t>
  </si>
  <si>
    <t>ประจำเดือน กันยายน ปีงบประมาณ พ.ศ. 2560</t>
  </si>
  <si>
    <t>กระดาษทำการกระทบยยอดงบประมาณคงเหลือ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</si>
</sst>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43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00B050"/>
      <name val="Angsana New"/>
      <family val="1"/>
    </font>
    <font>
      <b/>
      <sz val="16"/>
      <name val="Angsana New"/>
      <family val="1"/>
    </font>
    <font>
      <sz val="16"/>
      <color rgb="FF00B0F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1"/>
      <name val="Tahoma"/>
      <family val="2"/>
    </font>
    <font>
      <b/>
      <sz val="12"/>
      <color rgb="FF000000"/>
      <name val="Microsoft Sans Serif"/>
      <family val="2"/>
    </font>
    <font>
      <sz val="12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sz val="8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u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0"/>
      <color rgb="FF00008B"/>
      <name val="Microsoft Sans Serif"/>
      <family val="2"/>
    </font>
    <font>
      <sz val="1"/>
      <color rgb="FF000000"/>
      <name val="Microsoft Sans Serif"/>
      <family val="2"/>
    </font>
    <font>
      <b/>
      <sz val="10"/>
      <color rgb="FF483D8B"/>
      <name val="Microsoft Sans Serif"/>
      <family val="2"/>
    </font>
    <font>
      <b/>
      <sz val="10"/>
      <color rgb="FF0000FF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"/>
      <color rgb="FF000000"/>
      <name val="Arial"/>
      <family val="2"/>
    </font>
    <font>
      <sz val="8"/>
      <color rgb="FF000000"/>
      <name val="Angsana New"/>
      <family val="1"/>
    </font>
    <font>
      <b/>
      <sz val="10"/>
      <color rgb="FF000000"/>
      <name val="Angsana New"/>
      <family val="1"/>
    </font>
    <font>
      <sz val="10"/>
      <color rgb="FF000000"/>
      <name val="Angsana New"/>
      <family val="1"/>
    </font>
    <font>
      <sz val="10"/>
      <name val="Angsana New"/>
      <family val="1"/>
    </font>
    <font>
      <sz val="10"/>
      <color rgb="FFFF0000"/>
      <name val="Angsana New"/>
      <family val="1"/>
    </font>
    <font>
      <sz val="8"/>
      <name val="Angsana New"/>
      <family val="1"/>
    </font>
    <font>
      <b/>
      <sz val="8"/>
      <color rgb="FF000000"/>
      <name val="Angsana New"/>
      <family val="1"/>
    </font>
    <font>
      <sz val="12"/>
      <color rgb="FF000000"/>
      <name val="Angsana New"/>
      <family val="1"/>
    </font>
    <font>
      <b/>
      <sz val="12"/>
      <color rgb="FF0000FF"/>
      <name val="Angsana New"/>
      <family val="1"/>
    </font>
    <font>
      <b/>
      <sz val="12.5"/>
      <color rgb="FF0000FF"/>
      <name val="Angsana New"/>
      <family val="1"/>
    </font>
    <font>
      <b/>
      <sz val="10"/>
      <color rgb="FFC00000"/>
      <name val="Angsana New"/>
      <family val="1"/>
    </font>
    <font>
      <b/>
      <sz val="12"/>
      <color rgb="FFC00000"/>
      <name val="Angsana New"/>
      <family val="1"/>
    </font>
    <font>
      <sz val="8"/>
      <color rgb="FFC00000"/>
      <name val="Angsana New"/>
      <family val="1"/>
    </font>
    <font>
      <b/>
      <sz val="8"/>
      <color rgb="FFC00000"/>
      <name val="Angsana New"/>
      <family val="1"/>
    </font>
    <font>
      <b/>
      <sz val="8"/>
      <color rgb="FF002060"/>
      <name val="Angsana New"/>
      <family val="1"/>
    </font>
    <font>
      <sz val="8"/>
      <color rgb="FF002060"/>
      <name val="Angsana New"/>
      <family val="1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  <fill>
      <patternFill patternType="solid">
        <fgColor rgb="FFFFFFFF"/>
        <bgColor rgb="FFFFFFFF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/>
      <bottom/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A9A9A9"/>
      </right>
      <top style="thin">
        <color rgb="FFD3D3D3"/>
      </top>
      <bottom/>
      <diagonal/>
    </border>
  </borders>
  <cellStyleXfs count="2">
    <xf numFmtId="0" fontId="0" fillId="0" borderId="0"/>
    <xf numFmtId="0" fontId="1" fillId="0" borderId="0"/>
  </cellStyleXfs>
  <cellXfs count="305">
    <xf numFmtId="0" fontId="0" fillId="0" borderId="0" xfId="0" applyFont="1" applyFill="1" applyBorder="1"/>
    <xf numFmtId="4" fontId="3" fillId="0" borderId="0" xfId="0" applyNumberFormat="1" applyFont="1"/>
    <xf numFmtId="4" fontId="4" fillId="0" borderId="0" xfId="0" applyNumberFormat="1" applyFont="1"/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0" fontId="5" fillId="0" borderId="7" xfId="0" applyFont="1" applyBorder="1"/>
    <xf numFmtId="0" fontId="2" fillId="0" borderId="9" xfId="0" applyFont="1" applyBorder="1" applyAlignment="1">
      <alignment horizontal="center"/>
    </xf>
    <xf numFmtId="43" fontId="5" fillId="0" borderId="9" xfId="0" applyNumberFormat="1" applyFont="1" applyBorder="1"/>
    <xf numFmtId="43" fontId="5" fillId="0" borderId="9" xfId="0" applyNumberFormat="1" applyFont="1" applyBorder="1" applyAlignment="1">
      <alignment horizontal="right"/>
    </xf>
    <xf numFmtId="0" fontId="2" fillId="0" borderId="7" xfId="0" applyFont="1" applyBorder="1"/>
    <xf numFmtId="43" fontId="2" fillId="0" borderId="9" xfId="0" applyNumberFormat="1" applyFont="1" applyBorder="1"/>
    <xf numFmtId="43" fontId="2" fillId="0" borderId="9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3" fontId="5" fillId="0" borderId="4" xfId="0" applyNumberFormat="1" applyFont="1" applyBorder="1"/>
    <xf numFmtId="43" fontId="2" fillId="0" borderId="4" xfId="0" applyNumberFormat="1" applyFont="1" applyBorder="1" applyAlignment="1">
      <alignment horizontal="right"/>
    </xf>
    <xf numFmtId="43" fontId="5" fillId="0" borderId="3" xfId="0" applyNumberFormat="1" applyFont="1" applyBorder="1" applyAlignment="1">
      <alignment horizontal="right"/>
    </xf>
    <xf numFmtId="4" fontId="6" fillId="0" borderId="0" xfId="0" applyNumberFormat="1" applyFont="1"/>
    <xf numFmtId="0" fontId="5" fillId="0" borderId="9" xfId="0" applyFont="1" applyBorder="1" applyAlignment="1">
      <alignment horizontal="center"/>
    </xf>
    <xf numFmtId="43" fontId="5" fillId="0" borderId="4" xfId="0" applyNumberFormat="1" applyFont="1" applyBorder="1" applyAlignment="1">
      <alignment horizontal="right"/>
    </xf>
    <xf numFmtId="43" fontId="2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/>
    <xf numFmtId="0" fontId="5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5" fillId="0" borderId="11" xfId="0" applyNumberFormat="1" applyFont="1" applyBorder="1"/>
    <xf numFmtId="0" fontId="5" fillId="0" borderId="1" xfId="0" applyFont="1" applyBorder="1"/>
    <xf numFmtId="0" fontId="2" fillId="0" borderId="12" xfId="0" applyFont="1" applyBorder="1"/>
    <xf numFmtId="43" fontId="5" fillId="0" borderId="3" xfId="0" applyNumberFormat="1" applyFont="1" applyBorder="1"/>
    <xf numFmtId="43" fontId="7" fillId="0" borderId="9" xfId="0" applyNumberFormat="1" applyFont="1" applyBorder="1" applyAlignment="1">
      <alignment horizontal="right"/>
    </xf>
    <xf numFmtId="43" fontId="2" fillId="0" borderId="6" xfId="0" applyNumberFormat="1" applyFont="1" applyBorder="1"/>
    <xf numFmtId="43" fontId="2" fillId="0" borderId="6" xfId="0" applyNumberFormat="1" applyFont="1" applyBorder="1" applyAlignment="1">
      <alignment horizontal="right"/>
    </xf>
    <xf numFmtId="0" fontId="2" fillId="0" borderId="10" xfId="0" applyFont="1" applyBorder="1"/>
    <xf numFmtId="43" fontId="2" fillId="0" borderId="11" xfId="0" applyNumberFormat="1" applyFont="1" applyBorder="1"/>
    <xf numFmtId="43" fontId="2" fillId="0" borderId="11" xfId="0" applyNumberFormat="1" applyFont="1" applyBorder="1" applyAlignment="1">
      <alignment horizontal="right"/>
    </xf>
    <xf numFmtId="43" fontId="2" fillId="0" borderId="3" xfId="0" applyNumberFormat="1" applyFont="1" applyBorder="1"/>
    <xf numFmtId="43" fontId="2" fillId="0" borderId="3" xfId="0" applyNumberFormat="1" applyFont="1" applyBorder="1" applyAlignment="1">
      <alignment horizontal="right"/>
    </xf>
    <xf numFmtId="0" fontId="2" fillId="2" borderId="13" xfId="0" applyFont="1" applyFill="1" applyBorder="1"/>
    <xf numFmtId="0" fontId="5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3" fontId="5" fillId="2" borderId="4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4" xfId="0" applyFont="1" applyBorder="1" applyAlignment="1">
      <alignment horizontal="center"/>
    </xf>
    <xf numFmtId="0" fontId="8" fillId="0" borderId="9" xfId="0" applyFont="1" applyBorder="1"/>
    <xf numFmtId="4" fontId="8" fillId="0" borderId="9" xfId="0" applyNumberFormat="1" applyFont="1" applyBorder="1"/>
    <xf numFmtId="0" fontId="8" fillId="0" borderId="14" xfId="0" applyFont="1" applyBorder="1"/>
    <xf numFmtId="4" fontId="8" fillId="0" borderId="14" xfId="0" applyNumberFormat="1" applyFont="1" applyBorder="1"/>
    <xf numFmtId="4" fontId="9" fillId="0" borderId="4" xfId="0" applyNumberFormat="1" applyFont="1" applyBorder="1"/>
    <xf numFmtId="0" fontId="2" fillId="0" borderId="0" xfId="0" applyFont="1" applyBorder="1" applyAlignment="1">
      <alignment horizontal="center"/>
    </xf>
    <xf numFmtId="0" fontId="10" fillId="0" borderId="0" xfId="0" applyFont="1" applyFill="1" applyBorder="1"/>
    <xf numFmtId="0" fontId="14" fillId="3" borderId="16" xfId="1" applyNumberFormat="1" applyFont="1" applyFill="1" applyBorder="1" applyAlignment="1">
      <alignment horizontal="center" vertical="center" wrapText="1" readingOrder="1"/>
    </xf>
    <xf numFmtId="0" fontId="15" fillId="0" borderId="16" xfId="1" applyNumberFormat="1" applyFont="1" applyFill="1" applyBorder="1" applyAlignment="1">
      <alignment horizontal="center" vertical="center" wrapText="1" readingOrder="1"/>
    </xf>
    <xf numFmtId="187" fontId="15" fillId="0" borderId="16" xfId="1" applyNumberFormat="1" applyFont="1" applyFill="1" applyBorder="1" applyAlignment="1">
      <alignment horizontal="right" vertical="center" wrapText="1" readingOrder="1"/>
    </xf>
    <xf numFmtId="187" fontId="10" fillId="0" borderId="0" xfId="0" applyNumberFormat="1" applyFont="1" applyFill="1" applyBorder="1"/>
    <xf numFmtId="187" fontId="16" fillId="0" borderId="16" xfId="1" applyNumberFormat="1" applyFont="1" applyFill="1" applyBorder="1" applyAlignment="1">
      <alignment horizontal="right" vertical="center" wrapText="1" readingOrder="1"/>
    </xf>
    <xf numFmtId="0" fontId="15" fillId="0" borderId="0" xfId="1" applyNumberFormat="1" applyFont="1" applyFill="1" applyBorder="1" applyAlignment="1">
      <alignment horizontal="right" vertical="top" wrapText="1" readingOrder="1"/>
    </xf>
    <xf numFmtId="0" fontId="14" fillId="3" borderId="22" xfId="1" applyNumberFormat="1" applyFont="1" applyFill="1" applyBorder="1" applyAlignment="1">
      <alignment horizontal="center" vertical="center" wrapText="1" readingOrder="1"/>
    </xf>
    <xf numFmtId="0" fontId="14" fillId="3" borderId="18" xfId="1" applyNumberFormat="1" applyFont="1" applyFill="1" applyBorder="1" applyAlignment="1">
      <alignment horizontal="center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14" fillId="0" borderId="16" xfId="1" applyNumberFormat="1" applyFont="1" applyFill="1" applyBorder="1" applyAlignment="1">
      <alignment vertical="center" wrapText="1" readingOrder="1"/>
    </xf>
    <xf numFmtId="0" fontId="14" fillId="0" borderId="16" xfId="1" applyNumberFormat="1" applyFont="1" applyFill="1" applyBorder="1" applyAlignment="1">
      <alignment horizontal="right" vertical="center" wrapText="1" readingOrder="1"/>
    </xf>
    <xf numFmtId="0" fontId="14" fillId="0" borderId="21" xfId="1" applyNumberFormat="1" applyFont="1" applyFill="1" applyBorder="1" applyAlignment="1">
      <alignment horizontal="left" vertical="center" wrapText="1" readingOrder="1"/>
    </xf>
    <xf numFmtId="0" fontId="13" fillId="0" borderId="21" xfId="1" applyNumberFormat="1" applyFont="1" applyFill="1" applyBorder="1" applyAlignment="1">
      <alignment vertical="center" wrapText="1" readingOrder="1"/>
    </xf>
    <xf numFmtId="0" fontId="14" fillId="0" borderId="21" xfId="1" applyNumberFormat="1" applyFont="1" applyFill="1" applyBorder="1" applyAlignment="1">
      <alignment horizontal="right" vertical="center" wrapText="1" readingOrder="1"/>
    </xf>
    <xf numFmtId="0" fontId="18" fillId="0" borderId="25" xfId="1" applyNumberFormat="1" applyFont="1" applyFill="1" applyBorder="1" applyAlignment="1">
      <alignment horizontal="right" vertical="center" wrapText="1" readingOrder="1"/>
    </xf>
    <xf numFmtId="0" fontId="18" fillId="0" borderId="26" xfId="1" applyNumberFormat="1" applyFont="1" applyFill="1" applyBorder="1" applyAlignment="1">
      <alignment horizontal="right" vertical="center" wrapText="1" readingOrder="1"/>
    </xf>
    <xf numFmtId="0" fontId="19" fillId="0" borderId="25" xfId="1" applyNumberFormat="1" applyFont="1" applyFill="1" applyBorder="1" applyAlignment="1">
      <alignment horizontal="right" vertical="center" wrapText="1" readingOrder="1"/>
    </xf>
    <xf numFmtId="0" fontId="19" fillId="0" borderId="26" xfId="1" applyNumberFormat="1" applyFont="1" applyFill="1" applyBorder="1" applyAlignment="1">
      <alignment horizontal="right" vertical="center" wrapText="1" readingOrder="1"/>
    </xf>
    <xf numFmtId="0" fontId="14" fillId="0" borderId="28" xfId="1" applyNumberFormat="1" applyFont="1" applyFill="1" applyBorder="1" applyAlignment="1">
      <alignment horizontal="right" vertical="center" wrapText="1" readingOrder="1"/>
    </xf>
    <xf numFmtId="0" fontId="10" fillId="3" borderId="41" xfId="1" applyNumberFormat="1" applyFont="1" applyFill="1" applyBorder="1" applyAlignment="1">
      <alignment vertical="top" wrapText="1"/>
    </xf>
    <xf numFmtId="0" fontId="10" fillId="3" borderId="23" xfId="1" applyNumberFormat="1" applyFont="1" applyFill="1" applyBorder="1" applyAlignment="1">
      <alignment vertical="top" wrapText="1"/>
    </xf>
    <xf numFmtId="0" fontId="10" fillId="3" borderId="38" xfId="1" applyNumberFormat="1" applyFont="1" applyFill="1" applyBorder="1" applyAlignment="1">
      <alignment vertical="top" wrapText="1"/>
    </xf>
    <xf numFmtId="0" fontId="10" fillId="3" borderId="0" xfId="1" applyNumberFormat="1" applyFont="1" applyFill="1" applyBorder="1" applyAlignment="1">
      <alignment vertical="top" wrapText="1"/>
    </xf>
    <xf numFmtId="0" fontId="10" fillId="3" borderId="42" xfId="1" applyNumberFormat="1" applyFont="1" applyFill="1" applyBorder="1" applyAlignment="1">
      <alignment vertical="top" wrapText="1"/>
    </xf>
    <xf numFmtId="0" fontId="14" fillId="3" borderId="35" xfId="1" applyNumberFormat="1" applyFont="1" applyFill="1" applyBorder="1" applyAlignment="1">
      <alignment horizontal="center" vertical="center" wrapText="1" readingOrder="1"/>
    </xf>
    <xf numFmtId="0" fontId="10" fillId="3" borderId="19" xfId="1" applyNumberFormat="1" applyFont="1" applyFill="1" applyBorder="1" applyAlignment="1">
      <alignment vertical="top" wrapText="1"/>
    </xf>
    <xf numFmtId="0" fontId="10" fillId="3" borderId="20" xfId="1" applyNumberFormat="1" applyFont="1" applyFill="1" applyBorder="1" applyAlignment="1">
      <alignment vertical="top" wrapText="1"/>
    </xf>
    <xf numFmtId="0" fontId="14" fillId="5" borderId="39" xfId="1" applyNumberFormat="1" applyFont="1" applyFill="1" applyBorder="1" applyAlignment="1">
      <alignment vertical="top" wrapText="1" readingOrder="1"/>
    </xf>
    <xf numFmtId="0" fontId="10" fillId="3" borderId="45" xfId="1" applyNumberFormat="1" applyFont="1" applyFill="1" applyBorder="1" applyAlignment="1">
      <alignment vertical="top" wrapText="1"/>
    </xf>
    <xf numFmtId="0" fontId="10" fillId="3" borderId="46" xfId="1" applyNumberFormat="1" applyFont="1" applyFill="1" applyBorder="1" applyAlignment="1">
      <alignment vertical="top" wrapText="1"/>
    </xf>
    <xf numFmtId="0" fontId="10" fillId="3" borderId="47" xfId="1" applyNumberFormat="1" applyFont="1" applyFill="1" applyBorder="1" applyAlignment="1">
      <alignment vertical="top" wrapText="1"/>
    </xf>
    <xf numFmtId="0" fontId="10" fillId="3" borderId="50" xfId="1" applyNumberFormat="1" applyFont="1" applyFill="1" applyBorder="1" applyAlignment="1">
      <alignment vertical="top" wrapText="1"/>
    </xf>
    <xf numFmtId="0" fontId="10" fillId="3" borderId="51" xfId="1" applyNumberFormat="1" applyFont="1" applyFill="1" applyBorder="1" applyAlignment="1">
      <alignment vertical="top" wrapText="1"/>
    </xf>
    <xf numFmtId="0" fontId="10" fillId="3" borderId="52" xfId="1" applyNumberFormat="1" applyFont="1" applyFill="1" applyBorder="1" applyAlignment="1">
      <alignment vertical="top" wrapText="1"/>
    </xf>
    <xf numFmtId="0" fontId="10" fillId="3" borderId="53" xfId="1" applyNumberFormat="1" applyFont="1" applyFill="1" applyBorder="1" applyAlignment="1">
      <alignment vertical="top" wrapText="1"/>
    </xf>
    <xf numFmtId="0" fontId="25" fillId="0" borderId="48" xfId="1" applyNumberFormat="1" applyFont="1" applyFill="1" applyBorder="1" applyAlignment="1">
      <alignment horizontal="right" vertical="center" wrapText="1" readingOrder="1"/>
    </xf>
    <xf numFmtId="0" fontId="24" fillId="0" borderId="48" xfId="1" applyNumberFormat="1" applyFont="1" applyFill="1" applyBorder="1" applyAlignment="1">
      <alignment horizontal="right" vertical="center" wrapText="1" readingOrder="1"/>
    </xf>
    <xf numFmtId="0" fontId="10" fillId="3" borderId="24" xfId="1" applyNumberFormat="1" applyFont="1" applyFill="1" applyBorder="1" applyAlignment="1">
      <alignment vertical="top" wrapText="1"/>
    </xf>
    <xf numFmtId="0" fontId="10" fillId="3" borderId="40" xfId="1" applyNumberFormat="1" applyFont="1" applyFill="1" applyBorder="1" applyAlignment="1">
      <alignment vertical="top" wrapText="1"/>
    </xf>
    <xf numFmtId="187" fontId="22" fillId="0" borderId="16" xfId="1" applyNumberFormat="1" applyFont="1" applyFill="1" applyBorder="1" applyAlignment="1">
      <alignment horizontal="right" vertical="center" wrapText="1" readingOrder="1"/>
    </xf>
    <xf numFmtId="187" fontId="23" fillId="0" borderId="16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4" fillId="0" borderId="16" xfId="1" applyNumberFormat="1" applyFont="1" applyFill="1" applyBorder="1" applyAlignment="1">
      <alignment horizontal="right" vertical="center" wrapText="1" readingOrder="1"/>
    </xf>
    <xf numFmtId="0" fontId="14" fillId="3" borderId="22" xfId="1" applyNumberFormat="1" applyFont="1" applyFill="1" applyBorder="1" applyAlignment="1">
      <alignment horizontal="center" vertical="center" wrapText="1" readingOrder="1"/>
    </xf>
    <xf numFmtId="0" fontId="14" fillId="3" borderId="18" xfId="1" applyNumberFormat="1" applyFont="1" applyFill="1" applyBorder="1" applyAlignment="1">
      <alignment horizontal="center" vertical="center" wrapText="1" readingOrder="1"/>
    </xf>
    <xf numFmtId="0" fontId="28" fillId="3" borderId="35" xfId="1" applyNumberFormat="1" applyFont="1" applyFill="1" applyBorder="1" applyAlignment="1">
      <alignment horizontal="center" vertical="center" wrapText="1" readingOrder="1"/>
    </xf>
    <xf numFmtId="0" fontId="29" fillId="3" borderId="35" xfId="1" applyNumberFormat="1" applyFont="1" applyFill="1" applyBorder="1" applyAlignment="1">
      <alignment horizontal="center" vertical="center" wrapText="1" readingOrder="1"/>
    </xf>
    <xf numFmtId="188" fontId="29" fillId="0" borderId="16" xfId="1" applyNumberFormat="1" applyFont="1" applyFill="1" applyBorder="1" applyAlignment="1">
      <alignment horizontal="right" vertical="center" wrapText="1" readingOrder="1"/>
    </xf>
    <xf numFmtId="0" fontId="30" fillId="0" borderId="0" xfId="0" applyFont="1" applyFill="1" applyBorder="1"/>
    <xf numFmtId="0" fontId="30" fillId="3" borderId="23" xfId="1" applyNumberFormat="1" applyFont="1" applyFill="1" applyBorder="1" applyAlignment="1">
      <alignment vertical="top" wrapText="1"/>
    </xf>
    <xf numFmtId="0" fontId="30" fillId="3" borderId="0" xfId="1" applyNumberFormat="1" applyFont="1" applyFill="1" applyBorder="1" applyAlignment="1">
      <alignment vertical="top" wrapText="1"/>
    </xf>
    <xf numFmtId="0" fontId="30" fillId="3" borderId="19" xfId="1" applyNumberFormat="1" applyFont="1" applyFill="1" applyBorder="1" applyAlignment="1">
      <alignment vertical="top" wrapText="1"/>
    </xf>
    <xf numFmtId="188" fontId="30" fillId="0" borderId="0" xfId="0" applyNumberFormat="1" applyFont="1" applyFill="1" applyBorder="1"/>
    <xf numFmtId="0" fontId="30" fillId="0" borderId="0" xfId="0" applyFont="1" applyFill="1" applyBorder="1" applyAlignment="1">
      <alignment horizontal="center"/>
    </xf>
    <xf numFmtId="0" fontId="30" fillId="3" borderId="23" xfId="1" applyNumberFormat="1" applyFont="1" applyFill="1" applyBorder="1" applyAlignment="1">
      <alignment horizontal="center" vertical="top" wrapText="1"/>
    </xf>
    <xf numFmtId="0" fontId="30" fillId="3" borderId="0" xfId="1" applyNumberFormat="1" applyFont="1" applyFill="1" applyBorder="1" applyAlignment="1">
      <alignment horizontal="center" vertical="top" wrapText="1"/>
    </xf>
    <xf numFmtId="0" fontId="30" fillId="3" borderId="19" xfId="1" applyNumberFormat="1" applyFont="1" applyFill="1" applyBorder="1" applyAlignment="1">
      <alignment horizontal="center" vertical="top" wrapText="1"/>
    </xf>
    <xf numFmtId="0" fontId="29" fillId="0" borderId="16" xfId="1" applyNumberFormat="1" applyFont="1" applyFill="1" applyBorder="1" applyAlignment="1">
      <alignment vertical="top" wrapText="1" readingOrder="1"/>
    </xf>
    <xf numFmtId="0" fontId="29" fillId="0" borderId="16" xfId="1" applyNumberFormat="1" applyFont="1" applyFill="1" applyBorder="1" applyAlignment="1">
      <alignment horizontal="center" vertical="top" wrapText="1" readingOrder="1"/>
    </xf>
    <xf numFmtId="0" fontId="31" fillId="0" borderId="16" xfId="1" applyNumberFormat="1" applyFont="1" applyFill="1" applyBorder="1" applyAlignment="1">
      <alignment vertical="top" wrapText="1" readingOrder="1"/>
    </xf>
    <xf numFmtId="0" fontId="32" fillId="0" borderId="0" xfId="0" applyFont="1" applyFill="1" applyBorder="1"/>
    <xf numFmtId="0" fontId="33" fillId="3" borderId="35" xfId="1" applyNumberFormat="1" applyFont="1" applyFill="1" applyBorder="1" applyAlignment="1">
      <alignment horizontal="center" vertical="center" wrapText="1" readingOrder="1"/>
    </xf>
    <xf numFmtId="0" fontId="27" fillId="3" borderId="35" xfId="1" applyNumberFormat="1" applyFont="1" applyFill="1" applyBorder="1" applyAlignment="1">
      <alignment horizontal="center" vertical="center" wrapText="1" readingOrder="1"/>
    </xf>
    <xf numFmtId="187" fontId="27" fillId="0" borderId="16" xfId="1" applyNumberFormat="1" applyFont="1" applyFill="1" applyBorder="1" applyAlignment="1">
      <alignment horizontal="right" vertical="top" wrapText="1" readingOrder="1"/>
    </xf>
    <xf numFmtId="0" fontId="32" fillId="3" borderId="23" xfId="1" applyNumberFormat="1" applyFont="1" applyFill="1" applyBorder="1" applyAlignment="1">
      <alignment vertical="top" wrapText="1"/>
    </xf>
    <xf numFmtId="0" fontId="32" fillId="3" borderId="0" xfId="1" applyNumberFormat="1" applyFont="1" applyFill="1" applyBorder="1" applyAlignment="1">
      <alignment vertical="top" wrapText="1"/>
    </xf>
    <xf numFmtId="0" fontId="33" fillId="3" borderId="0" xfId="1" applyNumberFormat="1" applyFont="1" applyFill="1" applyBorder="1" applyAlignment="1">
      <alignment horizontal="left" wrapText="1" readingOrder="1"/>
    </xf>
    <xf numFmtId="0" fontId="32" fillId="3" borderId="19" xfId="1" applyNumberFormat="1" applyFont="1" applyFill="1" applyBorder="1" applyAlignment="1">
      <alignment vertical="top" wrapText="1"/>
    </xf>
    <xf numFmtId="0" fontId="27" fillId="0" borderId="16" xfId="1" applyNumberFormat="1" applyFont="1" applyFill="1" applyBorder="1" applyAlignment="1">
      <alignment vertical="top" wrapText="1" readingOrder="1"/>
    </xf>
    <xf numFmtId="43" fontId="13" fillId="0" borderId="16" xfId="1" applyNumberFormat="1" applyFont="1" applyFill="1" applyBorder="1" applyAlignment="1">
      <alignment horizontal="right" vertical="center" wrapText="1" readingOrder="1"/>
    </xf>
    <xf numFmtId="43" fontId="14" fillId="0" borderId="16" xfId="1" applyNumberFormat="1" applyFont="1" applyFill="1" applyBorder="1" applyAlignment="1">
      <alignment horizontal="right" vertical="center" wrapText="1" readingOrder="1"/>
    </xf>
    <xf numFmtId="43" fontId="18" fillId="0" borderId="25" xfId="1" applyNumberFormat="1" applyFont="1" applyFill="1" applyBorder="1" applyAlignment="1">
      <alignment horizontal="right" vertical="center" wrapText="1" readingOrder="1"/>
    </xf>
    <xf numFmtId="43" fontId="19" fillId="0" borderId="25" xfId="1" applyNumberFormat="1" applyFont="1" applyFill="1" applyBorder="1" applyAlignment="1">
      <alignment horizontal="right" vertical="center" wrapText="1" readingOrder="1"/>
    </xf>
    <xf numFmtId="43" fontId="14" fillId="0" borderId="28" xfId="1" applyNumberFormat="1" applyFont="1" applyFill="1" applyBorder="1" applyAlignment="1">
      <alignment horizontal="right" vertical="center" wrapText="1" readingOrder="1"/>
    </xf>
    <xf numFmtId="188" fontId="34" fillId="0" borderId="16" xfId="1" applyNumberFormat="1" applyFont="1" applyFill="1" applyBorder="1" applyAlignment="1">
      <alignment horizontal="right" vertical="center" wrapText="1" readingOrder="1"/>
    </xf>
    <xf numFmtId="188" fontId="35" fillId="0" borderId="16" xfId="1" applyNumberFormat="1" applyFont="1" applyFill="1" applyBorder="1" applyAlignment="1">
      <alignment horizontal="right" vertical="center" wrapText="1" readingOrder="1"/>
    </xf>
    <xf numFmtId="188" fontId="36" fillId="0" borderId="16" xfId="1" applyNumberFormat="1" applyFont="1" applyFill="1" applyBorder="1" applyAlignment="1">
      <alignment horizontal="right" vertical="center" wrapText="1" readingOrder="1"/>
    </xf>
    <xf numFmtId="188" fontId="37" fillId="0" borderId="16" xfId="1" applyNumberFormat="1" applyFont="1" applyFill="1" applyBorder="1" applyAlignment="1">
      <alignment horizontal="right" vertical="center" wrapText="1" readingOrder="1"/>
    </xf>
    <xf numFmtId="188" fontId="38" fillId="0" borderId="16" xfId="1" applyNumberFormat="1" applyFont="1" applyFill="1" applyBorder="1" applyAlignment="1">
      <alignment horizontal="right" vertical="center" wrapText="1" readingOrder="1"/>
    </xf>
    <xf numFmtId="188" fontId="37" fillId="0" borderId="0" xfId="0" applyNumberFormat="1" applyFont="1" applyFill="1" applyBorder="1"/>
    <xf numFmtId="0" fontId="37" fillId="0" borderId="0" xfId="0" applyFont="1" applyFill="1" applyBorder="1"/>
    <xf numFmtId="187" fontId="40" fillId="0" borderId="16" xfId="1" applyNumberFormat="1" applyFont="1" applyFill="1" applyBorder="1" applyAlignment="1">
      <alignment horizontal="right" vertical="top" wrapText="1" readingOrder="1"/>
    </xf>
    <xf numFmtId="0" fontId="39" fillId="0" borderId="0" xfId="0" applyFont="1" applyFill="1" applyBorder="1"/>
    <xf numFmtId="187" fontId="41" fillId="0" borderId="16" xfId="1" applyNumberFormat="1" applyFont="1" applyFill="1" applyBorder="1" applyAlignment="1">
      <alignment horizontal="right" vertical="top" wrapText="1" readingOrder="1"/>
    </xf>
    <xf numFmtId="187" fontId="42" fillId="0" borderId="0" xfId="0" applyNumberFormat="1" applyFont="1" applyFill="1" applyBorder="1"/>
    <xf numFmtId="0" fontId="42" fillId="0" borderId="0" xfId="0" applyFont="1" applyFill="1" applyBorder="1"/>
    <xf numFmtId="4" fontId="10" fillId="0" borderId="0" xfId="0" applyNumberFormat="1" applyFont="1" applyFill="1" applyBorder="1"/>
    <xf numFmtId="0" fontId="26" fillId="0" borderId="0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23" fillId="0" borderId="16" xfId="1" applyNumberFormat="1" applyFont="1" applyFill="1" applyBorder="1" applyAlignment="1">
      <alignment horizontal="right" vertical="top" wrapText="1" readingOrder="1"/>
    </xf>
    <xf numFmtId="0" fontId="10" fillId="0" borderId="21" xfId="1" applyNumberFormat="1" applyFont="1" applyFill="1" applyBorder="1" applyAlignment="1">
      <alignment vertical="top" wrapText="1"/>
    </xf>
    <xf numFmtId="0" fontId="10" fillId="0" borderId="17" xfId="1" applyNumberFormat="1" applyFont="1" applyFill="1" applyBorder="1" applyAlignment="1">
      <alignment vertical="top" wrapText="1"/>
    </xf>
    <xf numFmtId="187" fontId="23" fillId="0" borderId="16" xfId="1" applyNumberFormat="1" applyFont="1" applyFill="1" applyBorder="1" applyAlignment="1">
      <alignment vertical="top" wrapText="1" readingOrder="1"/>
    </xf>
    <xf numFmtId="0" fontId="22" fillId="0" borderId="16" xfId="1" applyNumberFormat="1" applyFont="1" applyFill="1" applyBorder="1" applyAlignment="1">
      <alignment horizontal="right" vertical="center" wrapText="1" readingOrder="1"/>
    </xf>
    <xf numFmtId="187" fontId="22" fillId="0" borderId="16" xfId="1" applyNumberFormat="1" applyFont="1" applyFill="1" applyBorder="1" applyAlignment="1">
      <alignment horizontal="right" vertical="center" wrapText="1" readingOrder="1"/>
    </xf>
    <xf numFmtId="0" fontId="21" fillId="4" borderId="16" xfId="1" applyNumberFormat="1" applyFont="1" applyFill="1" applyBorder="1" applyAlignment="1">
      <alignment vertical="top" wrapText="1" readingOrder="1"/>
    </xf>
    <xf numFmtId="0" fontId="10" fillId="4" borderId="34" xfId="1" applyNumberFormat="1" applyFont="1" applyFill="1" applyBorder="1" applyAlignment="1">
      <alignment vertical="top" wrapText="1"/>
    </xf>
    <xf numFmtId="0" fontId="10" fillId="4" borderId="18" xfId="1" applyNumberFormat="1" applyFont="1" applyFill="1" applyBorder="1" applyAlignment="1">
      <alignment vertical="top" wrapText="1"/>
    </xf>
    <xf numFmtId="0" fontId="13" fillId="0" borderId="28" xfId="1" applyNumberFormat="1" applyFont="1" applyFill="1" applyBorder="1" applyAlignment="1">
      <alignment vertical="top" wrapText="1" readingOrder="1"/>
    </xf>
    <xf numFmtId="0" fontId="10" fillId="0" borderId="40" xfId="1" applyNumberFormat="1" applyFont="1" applyFill="1" applyBorder="1" applyAlignment="1">
      <alignment vertical="top" wrapText="1"/>
    </xf>
    <xf numFmtId="0" fontId="13" fillId="0" borderId="17" xfId="1" applyNumberFormat="1" applyFont="1" applyFill="1" applyBorder="1" applyAlignment="1">
      <alignment horizontal="right" vertical="top" wrapText="1" readingOrder="1"/>
    </xf>
    <xf numFmtId="0" fontId="10" fillId="0" borderId="24" xfId="1" applyNumberFormat="1" applyFont="1" applyFill="1" applyBorder="1" applyAlignment="1">
      <alignment vertical="top" wrapText="1"/>
    </xf>
    <xf numFmtId="0" fontId="10" fillId="0" borderId="19" xfId="1" applyNumberFormat="1" applyFont="1" applyFill="1" applyBorder="1" applyAlignment="1">
      <alignment vertical="top" wrapText="1"/>
    </xf>
    <xf numFmtId="0" fontId="10" fillId="0" borderId="20" xfId="1" applyNumberFormat="1" applyFont="1" applyFill="1" applyBorder="1" applyAlignment="1">
      <alignment vertical="top" wrapText="1"/>
    </xf>
    <xf numFmtId="0" fontId="13" fillId="0" borderId="39" xfId="1" applyNumberFormat="1" applyFont="1" applyFill="1" applyBorder="1" applyAlignment="1">
      <alignment vertical="top" wrapText="1" readingOrder="1"/>
    </xf>
    <xf numFmtId="0" fontId="10" fillId="0" borderId="43" xfId="1" applyNumberFormat="1" applyFont="1" applyFill="1" applyBorder="1" applyAlignment="1">
      <alignment vertical="top" wrapText="1"/>
    </xf>
    <xf numFmtId="0" fontId="13" fillId="0" borderId="44" xfId="1" applyNumberFormat="1" applyFont="1" applyFill="1" applyBorder="1" applyAlignment="1">
      <alignment horizontal="right" vertical="top" wrapText="1" readingOrder="1"/>
    </xf>
    <xf numFmtId="0" fontId="10" fillId="0" borderId="38" xfId="1" applyNumberFormat="1" applyFont="1" applyFill="1" applyBorder="1" applyAlignment="1">
      <alignment vertical="top" wrapText="1"/>
    </xf>
    <xf numFmtId="0" fontId="10" fillId="0" borderId="42" xfId="1" applyNumberFormat="1" applyFont="1" applyFill="1" applyBorder="1" applyAlignment="1">
      <alignment vertical="top" wrapText="1"/>
    </xf>
    <xf numFmtId="0" fontId="15" fillId="0" borderId="0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center" vertical="center" wrapText="1" readingOrder="1"/>
    </xf>
    <xf numFmtId="0" fontId="14" fillId="3" borderId="23" xfId="1" applyNumberFormat="1" applyFont="1" applyFill="1" applyBorder="1" applyAlignment="1">
      <alignment horizontal="left" vertical="center" wrapText="1" readingOrder="1"/>
    </xf>
    <xf numFmtId="0" fontId="10" fillId="3" borderId="23" xfId="1" applyNumberFormat="1" applyFont="1" applyFill="1" applyBorder="1" applyAlignment="1">
      <alignment vertical="top" wrapText="1"/>
    </xf>
    <xf numFmtId="0" fontId="14" fillId="3" borderId="29" xfId="1" applyNumberFormat="1" applyFont="1" applyFill="1" applyBorder="1" applyAlignment="1">
      <alignment horizontal="center" vertical="center" wrapText="1" readingOrder="1"/>
    </xf>
    <xf numFmtId="0" fontId="10" fillId="3" borderId="32" xfId="1" applyNumberFormat="1" applyFont="1" applyFill="1" applyBorder="1" applyAlignment="1">
      <alignment vertical="top" wrapText="1"/>
    </xf>
    <xf numFmtId="0" fontId="10" fillId="0" borderId="23" xfId="1" applyNumberFormat="1" applyFont="1" applyFill="1" applyBorder="1" applyAlignment="1">
      <alignment vertical="top" wrapText="1"/>
    </xf>
    <xf numFmtId="0" fontId="10" fillId="3" borderId="30" xfId="1" applyNumberFormat="1" applyFont="1" applyFill="1" applyBorder="1" applyAlignment="1">
      <alignment vertical="top" wrapText="1"/>
    </xf>
    <xf numFmtId="0" fontId="10" fillId="0" borderId="31" xfId="1" applyNumberFormat="1" applyFont="1" applyFill="1" applyBorder="1" applyAlignment="1">
      <alignment vertical="top" wrapText="1"/>
    </xf>
    <xf numFmtId="0" fontId="10" fillId="0" borderId="33" xfId="1" applyNumberFormat="1" applyFont="1" applyFill="1" applyBorder="1" applyAlignment="1">
      <alignment vertical="top" wrapText="1"/>
    </xf>
    <xf numFmtId="0" fontId="14" fillId="3" borderId="16" xfId="1" applyNumberFormat="1" applyFont="1" applyFill="1" applyBorder="1" applyAlignment="1">
      <alignment horizontal="center" vertical="center" wrapText="1" readingOrder="1"/>
    </xf>
    <xf numFmtId="0" fontId="10" fillId="3" borderId="34" xfId="1" applyNumberFormat="1" applyFont="1" applyFill="1" applyBorder="1" applyAlignment="1">
      <alignment vertical="top" wrapText="1"/>
    </xf>
    <xf numFmtId="0" fontId="10" fillId="3" borderId="18" xfId="1" applyNumberFormat="1" applyFont="1" applyFill="1" applyBorder="1" applyAlignment="1">
      <alignment vertical="top" wrapText="1"/>
    </xf>
    <xf numFmtId="0" fontId="14" fillId="3" borderId="35" xfId="1" applyNumberFormat="1" applyFont="1" applyFill="1" applyBorder="1" applyAlignment="1">
      <alignment horizontal="center" vertical="center" wrapText="1" readingOrder="1"/>
    </xf>
    <xf numFmtId="0" fontId="10" fillId="0" borderId="36" xfId="1" applyNumberFormat="1" applyFont="1" applyFill="1" applyBorder="1" applyAlignment="1">
      <alignment vertical="top" wrapText="1"/>
    </xf>
    <xf numFmtId="0" fontId="10" fillId="0" borderId="37" xfId="1" applyNumberFormat="1" applyFont="1" applyFill="1" applyBorder="1" applyAlignment="1">
      <alignment vertical="top" wrapText="1"/>
    </xf>
    <xf numFmtId="0" fontId="13" fillId="3" borderId="29" xfId="1" applyNumberFormat="1" applyFont="1" applyFill="1" applyBorder="1" applyAlignment="1">
      <alignment horizontal="center" vertical="center" wrapText="1" readingOrder="1"/>
    </xf>
    <xf numFmtId="0" fontId="14" fillId="3" borderId="38" xfId="1" applyNumberFormat="1" applyFont="1" applyFill="1" applyBorder="1" applyAlignment="1">
      <alignment horizontal="left" wrapText="1" readingOrder="1"/>
    </xf>
    <xf numFmtId="0" fontId="10" fillId="3" borderId="0" xfId="1" applyNumberFormat="1" applyFont="1" applyFill="1" applyBorder="1" applyAlignment="1">
      <alignment vertical="top" wrapText="1"/>
    </xf>
    <xf numFmtId="0" fontId="10" fillId="3" borderId="38" xfId="1" applyNumberFormat="1" applyFont="1" applyFill="1" applyBorder="1" applyAlignment="1">
      <alignment vertical="top" wrapText="1"/>
    </xf>
    <xf numFmtId="0" fontId="13" fillId="3" borderId="35" xfId="1" applyNumberFormat="1" applyFont="1" applyFill="1" applyBorder="1" applyAlignment="1">
      <alignment horizontal="center" vertical="center" wrapText="1" readingOrder="1"/>
    </xf>
    <xf numFmtId="0" fontId="10" fillId="0" borderId="59" xfId="1" applyNumberFormat="1" applyFont="1" applyFill="1" applyBorder="1" applyAlignment="1">
      <alignment vertical="top" wrapText="1"/>
    </xf>
    <xf numFmtId="0" fontId="10" fillId="3" borderId="40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18" xfId="1" applyNumberFormat="1" applyFont="1" applyFill="1" applyBorder="1" applyAlignment="1">
      <alignment horizontal="right" vertical="center" wrapText="1" readingOrder="1"/>
    </xf>
    <xf numFmtId="0" fontId="15" fillId="0" borderId="16" xfId="1" applyNumberFormat="1" applyFont="1" applyFill="1" applyBorder="1" applyAlignment="1">
      <alignment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2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20" fillId="0" borderId="0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horizontal="center" vertical="center" wrapText="1" readingOrder="1"/>
    </xf>
    <xf numFmtId="0" fontId="14" fillId="0" borderId="16" xfId="1" applyNumberFormat="1" applyFont="1" applyFill="1" applyBorder="1" applyAlignment="1">
      <alignment horizontal="right" vertical="center" wrapText="1" readingOrder="1"/>
    </xf>
    <xf numFmtId="0" fontId="14" fillId="0" borderId="16" xfId="1" applyNumberFormat="1" applyFont="1" applyFill="1" applyBorder="1" applyAlignment="1">
      <alignment horizontal="center" vertical="center" wrapText="1" readingOrder="1"/>
    </xf>
    <xf numFmtId="0" fontId="13" fillId="0" borderId="28" xfId="1" applyNumberFormat="1" applyFont="1" applyFill="1" applyBorder="1" applyAlignment="1">
      <alignment vertical="center" wrapText="1" readingOrder="1"/>
    </xf>
    <xf numFmtId="0" fontId="14" fillId="0" borderId="28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vertical="center" wrapText="1" readingOrder="1"/>
    </xf>
    <xf numFmtId="0" fontId="18" fillId="0" borderId="0" xfId="1" applyNumberFormat="1" applyFont="1" applyFill="1" applyBorder="1" applyAlignment="1">
      <alignment vertical="top" wrapText="1" readingOrder="1"/>
    </xf>
    <xf numFmtId="0" fontId="19" fillId="0" borderId="25" xfId="1" applyNumberFormat="1" applyFont="1" applyFill="1" applyBorder="1" applyAlignment="1">
      <alignment horizontal="right" vertical="center" wrapText="1" readingOrder="1"/>
    </xf>
    <xf numFmtId="0" fontId="10" fillId="0" borderId="26" xfId="1" applyNumberFormat="1" applyFont="1" applyFill="1" applyBorder="1" applyAlignment="1">
      <alignment vertical="top" wrapText="1"/>
    </xf>
    <xf numFmtId="0" fontId="10" fillId="0" borderId="27" xfId="1" applyNumberFormat="1" applyFont="1" applyFill="1" applyBorder="1" applyAlignment="1">
      <alignment vertical="top" wrapText="1"/>
    </xf>
    <xf numFmtId="0" fontId="19" fillId="0" borderId="25" xfId="1" applyNumberFormat="1" applyFont="1" applyFill="1" applyBorder="1" applyAlignment="1">
      <alignment horizontal="center" vertical="center" wrapText="1" readingOrder="1"/>
    </xf>
    <xf numFmtId="0" fontId="17" fillId="0" borderId="16" xfId="1" applyNumberFormat="1" applyFont="1" applyFill="1" applyBorder="1" applyAlignment="1">
      <alignment horizontal="center" vertical="center" wrapText="1" readingOrder="1"/>
    </xf>
    <xf numFmtId="0" fontId="18" fillId="0" borderId="25" xfId="1" applyNumberFormat="1" applyFont="1" applyFill="1" applyBorder="1" applyAlignment="1">
      <alignment horizontal="right" vertical="center" wrapText="1" readingOrder="1"/>
    </xf>
    <xf numFmtId="0" fontId="18" fillId="0" borderId="25" xfId="1" applyNumberFormat="1" applyFont="1" applyFill="1" applyBorder="1" applyAlignment="1">
      <alignment horizontal="center" vertical="center" wrapText="1" readingOrder="1"/>
    </xf>
    <xf numFmtId="0" fontId="15" fillId="0" borderId="0" xfId="1" applyNumberFormat="1" applyFont="1" applyFill="1" applyBorder="1" applyAlignment="1">
      <alignment vertical="top" wrapText="1" readingOrder="1"/>
    </xf>
    <xf numFmtId="0" fontId="14" fillId="3" borderId="22" xfId="1" applyNumberFormat="1" applyFont="1" applyFill="1" applyBorder="1" applyAlignment="1">
      <alignment horizontal="center" vertical="center" wrapText="1" readingOrder="1"/>
    </xf>
    <xf numFmtId="0" fontId="14" fillId="3" borderId="18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/>
    </xf>
    <xf numFmtId="0" fontId="40" fillId="0" borderId="16" xfId="1" applyNumberFormat="1" applyFont="1" applyFill="1" applyBorder="1" applyAlignment="1">
      <alignment horizontal="right" vertical="center" wrapText="1" readingOrder="1"/>
    </xf>
    <xf numFmtId="0" fontId="39" fillId="0" borderId="16" xfId="1" applyNumberFormat="1" applyFont="1" applyFill="1" applyBorder="1" applyAlignment="1">
      <alignment vertical="top" wrapText="1"/>
    </xf>
    <xf numFmtId="0" fontId="41" fillId="0" borderId="16" xfId="1" applyNumberFormat="1" applyFont="1" applyFill="1" applyBorder="1" applyAlignment="1">
      <alignment horizontal="right" vertical="center" wrapText="1" readingOrder="1"/>
    </xf>
    <xf numFmtId="0" fontId="42" fillId="0" borderId="16" xfId="1" applyNumberFormat="1" applyFont="1" applyFill="1" applyBorder="1" applyAlignment="1">
      <alignment vertical="top" wrapText="1"/>
    </xf>
    <xf numFmtId="0" fontId="27" fillId="0" borderId="16" xfId="1" applyNumberFormat="1" applyFont="1" applyFill="1" applyBorder="1" applyAlignment="1">
      <alignment vertical="top" wrapText="1" readingOrder="1"/>
    </xf>
    <xf numFmtId="0" fontId="32" fillId="0" borderId="18" xfId="1" applyNumberFormat="1" applyFont="1" applyFill="1" applyBorder="1" applyAlignment="1">
      <alignment vertical="top" wrapText="1"/>
    </xf>
    <xf numFmtId="0" fontId="32" fillId="0" borderId="16" xfId="1" applyNumberFormat="1" applyFont="1" applyFill="1" applyBorder="1" applyAlignment="1">
      <alignment vertical="top" wrapText="1"/>
    </xf>
    <xf numFmtId="0" fontId="32" fillId="0" borderId="34" xfId="1" applyNumberFormat="1" applyFont="1" applyFill="1" applyBorder="1" applyAlignment="1">
      <alignment vertical="top" wrapText="1"/>
    </xf>
    <xf numFmtId="0" fontId="27" fillId="3" borderId="29" xfId="1" applyNumberFormat="1" applyFont="1" applyFill="1" applyBorder="1" applyAlignment="1">
      <alignment horizontal="center" vertical="center" wrapText="1" readingOrder="1"/>
    </xf>
    <xf numFmtId="0" fontId="32" fillId="3" borderId="34" xfId="1" applyNumberFormat="1" applyFont="1" applyFill="1" applyBorder="1" applyAlignment="1">
      <alignment vertical="top" wrapText="1"/>
    </xf>
    <xf numFmtId="0" fontId="32" fillId="3" borderId="32" xfId="1" applyNumberFormat="1" applyFont="1" applyFill="1" applyBorder="1" applyAlignment="1">
      <alignment vertical="top" wrapText="1"/>
    </xf>
    <xf numFmtId="0" fontId="32" fillId="0" borderId="0" xfId="0" applyFont="1" applyFill="1" applyBorder="1"/>
    <xf numFmtId="0" fontId="33" fillId="3" borderId="29" xfId="1" applyNumberFormat="1" applyFont="1" applyFill="1" applyBorder="1" applyAlignment="1">
      <alignment horizontal="center" vertical="center" wrapText="1" readingOrder="1"/>
    </xf>
    <xf numFmtId="0" fontId="32" fillId="0" borderId="23" xfId="1" applyNumberFormat="1" applyFont="1" applyFill="1" applyBorder="1" applyAlignment="1">
      <alignment vertical="top" wrapText="1"/>
    </xf>
    <xf numFmtId="0" fontId="32" fillId="3" borderId="30" xfId="1" applyNumberFormat="1" applyFont="1" applyFill="1" applyBorder="1" applyAlignment="1">
      <alignment vertical="top" wrapText="1"/>
    </xf>
    <xf numFmtId="0" fontId="32" fillId="0" borderId="31" xfId="1" applyNumberFormat="1" applyFont="1" applyFill="1" applyBorder="1" applyAlignment="1">
      <alignment vertical="top" wrapText="1"/>
    </xf>
    <xf numFmtId="0" fontId="33" fillId="3" borderId="16" xfId="1" applyNumberFormat="1" applyFont="1" applyFill="1" applyBorder="1" applyAlignment="1">
      <alignment horizontal="center" vertical="center" wrapText="1" readingOrder="1"/>
    </xf>
    <xf numFmtId="0" fontId="32" fillId="3" borderId="18" xfId="1" applyNumberFormat="1" applyFont="1" applyFill="1" applyBorder="1" applyAlignment="1">
      <alignment vertical="top" wrapText="1"/>
    </xf>
    <xf numFmtId="0" fontId="33" fillId="3" borderId="0" xfId="1" applyNumberFormat="1" applyFont="1" applyFill="1" applyBorder="1" applyAlignment="1">
      <alignment horizontal="left" vertical="center" wrapText="1" readingOrder="1"/>
    </xf>
    <xf numFmtId="0" fontId="32" fillId="3" borderId="0" xfId="1" applyNumberFormat="1" applyFont="1" applyFill="1" applyBorder="1" applyAlignment="1">
      <alignment vertical="top" wrapText="1"/>
    </xf>
    <xf numFmtId="0" fontId="33" fillId="3" borderId="35" xfId="1" applyNumberFormat="1" applyFont="1" applyFill="1" applyBorder="1" applyAlignment="1">
      <alignment horizontal="center" vertical="center" wrapText="1" readingOrder="1"/>
    </xf>
    <xf numFmtId="0" fontId="32" fillId="0" borderId="36" xfId="1" applyNumberFormat="1" applyFont="1" applyFill="1" applyBorder="1" applyAlignment="1">
      <alignment vertical="top" wrapText="1"/>
    </xf>
    <xf numFmtId="0" fontId="32" fillId="0" borderId="37" xfId="1" applyNumberFormat="1" applyFont="1" applyFill="1" applyBorder="1" applyAlignment="1">
      <alignment vertical="top" wrapText="1"/>
    </xf>
    <xf numFmtId="0" fontId="32" fillId="3" borderId="38" xfId="1" applyNumberFormat="1" applyFont="1" applyFill="1" applyBorder="1" applyAlignment="1">
      <alignment vertical="top" wrapText="1"/>
    </xf>
    <xf numFmtId="0" fontId="32" fillId="0" borderId="24" xfId="1" applyNumberFormat="1" applyFont="1" applyFill="1" applyBorder="1" applyAlignment="1">
      <alignment vertical="top" wrapText="1"/>
    </xf>
    <xf numFmtId="0" fontId="32" fillId="0" borderId="33" xfId="1" applyNumberFormat="1" applyFont="1" applyFill="1" applyBorder="1" applyAlignment="1">
      <alignment vertical="top" wrapText="1"/>
    </xf>
    <xf numFmtId="0" fontId="37" fillId="0" borderId="16" xfId="1" applyNumberFormat="1" applyFont="1" applyFill="1" applyBorder="1" applyAlignment="1">
      <alignment vertical="top" wrapText="1"/>
    </xf>
    <xf numFmtId="0" fontId="29" fillId="0" borderId="16" xfId="1" applyNumberFormat="1" applyFont="1" applyFill="1" applyBorder="1" applyAlignment="1">
      <alignment vertical="top" wrapText="1" readingOrder="1"/>
    </xf>
    <xf numFmtId="0" fontId="30" fillId="0" borderId="18" xfId="1" applyNumberFormat="1" applyFont="1" applyFill="1" applyBorder="1" applyAlignment="1">
      <alignment vertical="top" wrapText="1"/>
    </xf>
    <xf numFmtId="0" fontId="30" fillId="0" borderId="34" xfId="1" applyNumberFormat="1" applyFont="1" applyFill="1" applyBorder="1" applyAlignment="1">
      <alignment vertical="top" wrapText="1"/>
    </xf>
    <xf numFmtId="0" fontId="30" fillId="0" borderId="21" xfId="1" applyNumberFormat="1" applyFont="1" applyFill="1" applyBorder="1" applyAlignment="1">
      <alignment vertical="top" wrapText="1"/>
    </xf>
    <xf numFmtId="0" fontId="30" fillId="3" borderId="0" xfId="1" applyNumberFormat="1" applyFont="1" applyFill="1" applyBorder="1" applyAlignment="1">
      <alignment wrapText="1"/>
    </xf>
    <xf numFmtId="0" fontId="30" fillId="3" borderId="19" xfId="1" applyNumberFormat="1" applyFont="1" applyFill="1" applyBorder="1" applyAlignment="1">
      <alignment wrapText="1"/>
    </xf>
    <xf numFmtId="0" fontId="29" fillId="3" borderId="29" xfId="1" applyNumberFormat="1" applyFont="1" applyFill="1" applyBorder="1" applyAlignment="1">
      <alignment horizontal="center" vertical="center" wrapText="1" readingOrder="1"/>
    </xf>
    <xf numFmtId="0" fontId="30" fillId="3" borderId="30" xfId="1" applyNumberFormat="1" applyFont="1" applyFill="1" applyBorder="1" applyAlignment="1">
      <alignment vertical="top" wrapText="1"/>
    </xf>
    <xf numFmtId="0" fontId="30" fillId="3" borderId="32" xfId="1" applyNumberFormat="1" applyFont="1" applyFill="1" applyBorder="1" applyAlignment="1">
      <alignment vertical="top" wrapText="1"/>
    </xf>
    <xf numFmtId="0" fontId="28" fillId="3" borderId="29" xfId="1" applyNumberFormat="1" applyFont="1" applyFill="1" applyBorder="1" applyAlignment="1">
      <alignment horizontal="center" vertical="center" wrapText="1" readingOrder="1"/>
    </xf>
    <xf numFmtId="0" fontId="30" fillId="0" borderId="23" xfId="1" applyNumberFormat="1" applyFont="1" applyFill="1" applyBorder="1" applyAlignment="1">
      <alignment vertical="top" wrapText="1"/>
    </xf>
    <xf numFmtId="0" fontId="30" fillId="0" borderId="24" xfId="1" applyNumberFormat="1" applyFont="1" applyFill="1" applyBorder="1" applyAlignment="1">
      <alignment vertical="top" wrapText="1"/>
    </xf>
    <xf numFmtId="0" fontId="30" fillId="0" borderId="31" xfId="1" applyNumberFormat="1" applyFont="1" applyFill="1" applyBorder="1" applyAlignment="1">
      <alignment vertical="top" wrapText="1"/>
    </xf>
    <xf numFmtId="0" fontId="30" fillId="0" borderId="33" xfId="1" applyNumberFormat="1" applyFont="1" applyFill="1" applyBorder="1" applyAlignment="1">
      <alignment vertical="top" wrapText="1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28" fillId="3" borderId="16" xfId="1" applyNumberFormat="1" applyFont="1" applyFill="1" applyBorder="1" applyAlignment="1">
      <alignment horizontal="center" vertical="center" wrapText="1" readingOrder="1"/>
    </xf>
    <xf numFmtId="0" fontId="30" fillId="3" borderId="34" xfId="1" applyNumberFormat="1" applyFont="1" applyFill="1" applyBorder="1" applyAlignment="1">
      <alignment vertical="top" wrapText="1"/>
    </xf>
    <xf numFmtId="0" fontId="30" fillId="3" borderId="18" xfId="1" applyNumberFormat="1" applyFont="1" applyFill="1" applyBorder="1" applyAlignment="1">
      <alignment vertical="top" wrapText="1"/>
    </xf>
    <xf numFmtId="0" fontId="28" fillId="3" borderId="35" xfId="1" applyNumberFormat="1" applyFont="1" applyFill="1" applyBorder="1" applyAlignment="1">
      <alignment horizontal="center" vertical="center" wrapText="1" readingOrder="1"/>
    </xf>
    <xf numFmtId="0" fontId="30" fillId="0" borderId="36" xfId="1" applyNumberFormat="1" applyFont="1" applyFill="1" applyBorder="1" applyAlignment="1">
      <alignment vertical="top" wrapText="1"/>
    </xf>
    <xf numFmtId="0" fontId="30" fillId="0" borderId="37" xfId="1" applyNumberFormat="1" applyFont="1" applyFill="1" applyBorder="1" applyAlignment="1">
      <alignment vertical="top" wrapText="1"/>
    </xf>
    <xf numFmtId="0" fontId="25" fillId="0" borderId="56" xfId="1" applyNumberFormat="1" applyFont="1" applyFill="1" applyBorder="1" applyAlignment="1">
      <alignment vertical="top" wrapText="1" readingOrder="1"/>
    </xf>
    <xf numFmtId="0" fontId="10" fillId="0" borderId="51" xfId="1" applyNumberFormat="1" applyFont="1" applyFill="1" applyBorder="1" applyAlignment="1">
      <alignment vertical="top" wrapText="1"/>
    </xf>
    <xf numFmtId="0" fontId="25" fillId="0" borderId="57" xfId="1" applyNumberFormat="1" applyFont="1" applyFill="1" applyBorder="1" applyAlignment="1">
      <alignment horizontal="right" vertical="top" wrapText="1" readingOrder="1"/>
    </xf>
    <xf numFmtId="0" fontId="10" fillId="0" borderId="47" xfId="1" applyNumberFormat="1" applyFont="1" applyFill="1" applyBorder="1" applyAlignment="1">
      <alignment vertical="top" wrapText="1"/>
    </xf>
    <xf numFmtId="0" fontId="10" fillId="0" borderId="52" xfId="1" applyNumberFormat="1" applyFont="1" applyFill="1" applyBorder="1" applyAlignment="1">
      <alignment vertical="top" wrapText="1"/>
    </xf>
    <xf numFmtId="0" fontId="10" fillId="0" borderId="53" xfId="1" applyNumberFormat="1" applyFont="1" applyFill="1" applyBorder="1" applyAlignment="1">
      <alignment vertical="top" wrapText="1"/>
    </xf>
    <xf numFmtId="0" fontId="25" fillId="0" borderId="48" xfId="1" applyNumberFormat="1" applyFont="1" applyFill="1" applyBorder="1" applyAlignment="1">
      <alignment vertical="top" wrapText="1" readingOrder="1"/>
    </xf>
    <xf numFmtId="0" fontId="10" fillId="0" borderId="57" xfId="1" applyNumberFormat="1" applyFont="1" applyFill="1" applyBorder="1" applyAlignment="1">
      <alignment vertical="top" wrapText="1"/>
    </xf>
    <xf numFmtId="0" fontId="25" fillId="0" borderId="48" xfId="1" applyNumberFormat="1" applyFont="1" applyFill="1" applyBorder="1" applyAlignment="1">
      <alignment horizontal="center" vertical="center" wrapText="1" readingOrder="1"/>
    </xf>
    <xf numFmtId="0" fontId="10" fillId="0" borderId="58" xfId="1" applyNumberFormat="1" applyFont="1" applyFill="1" applyBorder="1" applyAlignment="1">
      <alignment vertical="top" wrapText="1"/>
    </xf>
    <xf numFmtId="0" fontId="25" fillId="0" borderId="48" xfId="1" applyNumberFormat="1" applyFont="1" applyFill="1" applyBorder="1" applyAlignment="1">
      <alignment horizontal="right" vertical="center" wrapText="1" readingOrder="1"/>
    </xf>
    <xf numFmtId="0" fontId="24" fillId="0" borderId="48" xfId="1" applyNumberFormat="1" applyFont="1" applyFill="1" applyBorder="1" applyAlignment="1">
      <alignment horizontal="right" vertical="top" wrapText="1" readingOrder="1"/>
    </xf>
    <xf numFmtId="0" fontId="24" fillId="0" borderId="48" xfId="1" applyNumberFormat="1" applyFont="1" applyFill="1" applyBorder="1" applyAlignment="1">
      <alignment horizontal="right" vertical="center" wrapText="1" readingOrder="1"/>
    </xf>
    <xf numFmtId="0" fontId="10" fillId="0" borderId="49" xfId="1" applyNumberFormat="1" applyFont="1" applyFill="1" applyBorder="1" applyAlignment="1">
      <alignment vertical="top" wrapText="1"/>
    </xf>
    <xf numFmtId="0" fontId="10" fillId="0" borderId="50" xfId="1" applyNumberFormat="1" applyFont="1" applyFill="1" applyBorder="1" applyAlignment="1">
      <alignment vertical="top" wrapText="1"/>
    </xf>
    <xf numFmtId="0" fontId="24" fillId="3" borderId="48" xfId="1" applyNumberFormat="1" applyFont="1" applyFill="1" applyBorder="1" applyAlignment="1">
      <alignment horizontal="center" vertical="top" wrapText="1" readingOrder="1"/>
    </xf>
    <xf numFmtId="0" fontId="10" fillId="3" borderId="55" xfId="1" applyNumberFormat="1" applyFont="1" applyFill="1" applyBorder="1" applyAlignment="1">
      <alignment vertical="top" wrapText="1"/>
    </xf>
    <xf numFmtId="0" fontId="10" fillId="3" borderId="54" xfId="1" applyNumberFormat="1" applyFont="1" applyFill="1" applyBorder="1" applyAlignment="1">
      <alignment vertical="top" wrapText="1"/>
    </xf>
    <xf numFmtId="0" fontId="15" fillId="0" borderId="0" xfId="1" applyNumberFormat="1" applyFont="1" applyFill="1" applyBorder="1" applyAlignment="1">
      <alignment horizontal="right" vertical="top" wrapText="1" readingOrder="1"/>
    </xf>
    <xf numFmtId="0" fontId="11" fillId="5" borderId="0" xfId="1" applyNumberFormat="1" applyFont="1" applyFill="1" applyBorder="1" applyAlignment="1">
      <alignment horizontal="center" vertical="center" wrapText="1" readingOrder="1"/>
    </xf>
    <xf numFmtId="0" fontId="10" fillId="4" borderId="0" xfId="1" applyNumberFormat="1" applyFont="1" applyFill="1" applyBorder="1" applyAlignment="1">
      <alignment vertical="top" wrapText="1"/>
    </xf>
    <xf numFmtId="0" fontId="12" fillId="5" borderId="0" xfId="1" applyNumberFormat="1" applyFont="1" applyFill="1" applyBorder="1" applyAlignment="1">
      <alignment horizontal="center" vertical="center" wrapText="1" readingOrder="1"/>
    </xf>
    <xf numFmtId="0" fontId="24" fillId="3" borderId="49" xfId="1" applyNumberFormat="1" applyFont="1" applyFill="1" applyBorder="1" applyAlignment="1">
      <alignment vertical="top" wrapText="1" readingOrder="1"/>
    </xf>
    <xf numFmtId="0" fontId="10" fillId="3" borderId="49" xfId="1" applyNumberFormat="1" applyFont="1" applyFill="1" applyBorder="1" applyAlignment="1">
      <alignment vertical="top" wrapText="1"/>
    </xf>
    <xf numFmtId="0" fontId="10" fillId="3" borderId="51" xfId="1" applyNumberFormat="1" applyFont="1" applyFill="1" applyBorder="1" applyAlignment="1">
      <alignment vertical="top" wrapText="1"/>
    </xf>
    <xf numFmtId="0" fontId="10" fillId="0" borderId="46" xfId="1" applyNumberFormat="1" applyFont="1" applyFill="1" applyBorder="1" applyAlignment="1">
      <alignment vertical="top" wrapText="1"/>
    </xf>
    <xf numFmtId="0" fontId="24" fillId="3" borderId="46" xfId="1" applyNumberFormat="1" applyFont="1" applyFill="1" applyBorder="1" applyAlignment="1">
      <alignment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60</xdr:row>
      <xdr:rowOff>123825</xdr:rowOff>
    </xdr:from>
    <xdr:to>
      <xdr:col>6</xdr:col>
      <xdr:colOff>628650</xdr:colOff>
      <xdr:row>65</xdr:row>
      <xdr:rowOff>161925</xdr:rowOff>
    </xdr:to>
    <xdr:sp macro="" textlink="">
      <xdr:nvSpPr>
        <xdr:cNvPr id="2" name="TextBox 1"/>
        <xdr:cNvSpPr txBox="1"/>
      </xdr:nvSpPr>
      <xdr:spPr>
        <a:xfrm>
          <a:off x="447675" y="11353800"/>
          <a:ext cx="2085975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ผู้อำนวยการกองคลัง</a:t>
          </a:r>
        </a:p>
      </xdr:txBody>
    </xdr:sp>
    <xdr:clientData/>
  </xdr:twoCellAnchor>
  <xdr:twoCellAnchor>
    <xdr:from>
      <xdr:col>7</xdr:col>
      <xdr:colOff>400050</xdr:colOff>
      <xdr:row>60</xdr:row>
      <xdr:rowOff>228600</xdr:rowOff>
    </xdr:from>
    <xdr:to>
      <xdr:col>9</xdr:col>
      <xdr:colOff>552450</xdr:colOff>
      <xdr:row>66</xdr:row>
      <xdr:rowOff>66675</xdr:rowOff>
    </xdr:to>
    <xdr:sp macro="" textlink="">
      <xdr:nvSpPr>
        <xdr:cNvPr id="3" name="TextBox 2"/>
        <xdr:cNvSpPr txBox="1"/>
      </xdr:nvSpPr>
      <xdr:spPr>
        <a:xfrm>
          <a:off x="3067050" y="11458575"/>
          <a:ext cx="2743200" cy="87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1971675</xdr:colOff>
      <xdr:row>60</xdr:row>
      <xdr:rowOff>238126</xdr:rowOff>
    </xdr:from>
    <xdr:to>
      <xdr:col>13</xdr:col>
      <xdr:colOff>923925</xdr:colOff>
      <xdr:row>66</xdr:row>
      <xdr:rowOff>57151</xdr:rowOff>
    </xdr:to>
    <xdr:sp macro="" textlink="">
      <xdr:nvSpPr>
        <xdr:cNvPr id="4" name="TextBox 3"/>
        <xdr:cNvSpPr txBox="1"/>
      </xdr:nvSpPr>
      <xdr:spPr>
        <a:xfrm>
          <a:off x="7229475" y="11468101"/>
          <a:ext cx="2724150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1924050</xdr:colOff>
      <xdr:row>66</xdr:row>
      <xdr:rowOff>28575</xdr:rowOff>
    </xdr:from>
    <xdr:to>
      <xdr:col>13</xdr:col>
      <xdr:colOff>762000</xdr:colOff>
      <xdr:row>71</xdr:row>
      <xdr:rowOff>85725</xdr:rowOff>
    </xdr:to>
    <xdr:sp macro="" textlink="">
      <xdr:nvSpPr>
        <xdr:cNvPr id="5" name="TextBox 4"/>
        <xdr:cNvSpPr txBox="1"/>
      </xdr:nvSpPr>
      <xdr:spPr>
        <a:xfrm>
          <a:off x="7181850" y="12296775"/>
          <a:ext cx="2609850" cy="962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"/>
  <sheetViews>
    <sheetView showGridLines="0" workbookViewId="0">
      <pane ySplit="2" topLeftCell="A3" activePane="bottomLeft" state="frozen"/>
      <selection pane="bottomLeft" activeCell="S10" sqref="S10"/>
    </sheetView>
  </sheetViews>
  <sheetFormatPr defaultRowHeight="14.25"/>
  <cols>
    <col min="1" max="1" width="0.75" style="60" customWidth="1"/>
    <col min="2" max="2" width="15.75" style="60" customWidth="1"/>
    <col min="3" max="3" width="3.75" style="60" customWidth="1"/>
    <col min="4" max="4" width="5.75" style="60" customWidth="1"/>
    <col min="5" max="5" width="0.375" style="60" customWidth="1"/>
    <col min="6" max="6" width="16.625" style="60" customWidth="1"/>
    <col min="7" max="7" width="4.125" style="60" customWidth="1"/>
    <col min="8" max="8" width="0.75" style="60" customWidth="1"/>
    <col min="9" max="9" width="0.25" style="60" customWidth="1"/>
    <col min="10" max="10" width="9.625" style="60" customWidth="1"/>
    <col min="11" max="11" width="0.5" style="60" customWidth="1"/>
    <col min="12" max="13" width="17.25" style="60" customWidth="1"/>
    <col min="14" max="14" width="3" style="60" customWidth="1"/>
    <col min="15" max="15" width="14.25" style="60" customWidth="1"/>
    <col min="16" max="16" width="17.25" style="60" customWidth="1"/>
    <col min="17" max="17" width="0" style="60" hidden="1" customWidth="1"/>
    <col min="18" max="18" width="2.25" style="60" customWidth="1"/>
    <col min="19" max="19" width="13.875" style="60" customWidth="1"/>
    <col min="20" max="20" width="0.25" style="60" customWidth="1"/>
    <col min="21" max="16384" width="9" style="60"/>
  </cols>
  <sheetData>
    <row r="1" spans="1:20">
      <c r="A1" s="170" t="s">
        <v>387</v>
      </c>
      <c r="B1" s="149"/>
      <c r="C1" s="149"/>
      <c r="D1" s="149"/>
      <c r="E1" s="149"/>
      <c r="F1" s="149"/>
      <c r="G1" s="149"/>
      <c r="S1" s="66" t="s">
        <v>150</v>
      </c>
    </row>
    <row r="2" spans="1:20" ht="15.4" customHeight="1"/>
    <row r="3" spans="1:20" ht="18" customHeight="1">
      <c r="A3" s="171" t="s">
        <v>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</row>
    <row r="4" spans="1:20" ht="18" customHeight="1">
      <c r="A4" s="171" t="s">
        <v>388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</row>
    <row r="5" spans="1:20" ht="18" customHeight="1">
      <c r="A5" s="172" t="s">
        <v>389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</row>
    <row r="6" spans="1:20" ht="0" hidden="1" customHeight="1"/>
    <row r="7" spans="1:20" ht="2.65" customHeight="1"/>
    <row r="8" spans="1:20">
      <c r="A8" s="80"/>
      <c r="B8" s="81"/>
      <c r="C8" s="81"/>
      <c r="D8" s="81"/>
      <c r="E8" s="81"/>
      <c r="F8" s="81"/>
      <c r="G8" s="173" t="s">
        <v>212</v>
      </c>
      <c r="H8" s="174"/>
      <c r="I8" s="174"/>
      <c r="J8" s="174"/>
      <c r="K8" s="98"/>
      <c r="L8" s="175" t="s">
        <v>297</v>
      </c>
      <c r="M8" s="175" t="s">
        <v>207</v>
      </c>
      <c r="N8" s="177"/>
      <c r="O8" s="162"/>
      <c r="P8" s="181" t="s">
        <v>6</v>
      </c>
    </row>
    <row r="9" spans="1:20">
      <c r="A9" s="82"/>
      <c r="B9" s="83"/>
      <c r="C9" s="83"/>
      <c r="D9" s="83"/>
      <c r="E9" s="83"/>
      <c r="F9" s="83"/>
      <c r="G9" s="83"/>
      <c r="H9" s="83"/>
      <c r="I9" s="83"/>
      <c r="J9" s="83"/>
      <c r="K9" s="84"/>
      <c r="L9" s="176"/>
      <c r="M9" s="178"/>
      <c r="N9" s="179"/>
      <c r="O9" s="180"/>
      <c r="P9" s="182"/>
    </row>
    <row r="10" spans="1:20">
      <c r="A10" s="82"/>
      <c r="B10" s="83"/>
      <c r="C10" s="83"/>
      <c r="D10" s="83"/>
      <c r="E10" s="83"/>
      <c r="F10" s="83"/>
      <c r="G10" s="83"/>
      <c r="H10" s="83"/>
      <c r="I10" s="83"/>
      <c r="J10" s="83"/>
      <c r="K10" s="84"/>
      <c r="L10" s="85" t="s">
        <v>299</v>
      </c>
      <c r="M10" s="184" t="s">
        <v>216</v>
      </c>
      <c r="N10" s="185"/>
      <c r="O10" s="186"/>
      <c r="P10" s="182"/>
    </row>
    <row r="11" spans="1:20">
      <c r="A11" s="82"/>
      <c r="B11" s="83"/>
      <c r="C11" s="83"/>
      <c r="D11" s="83"/>
      <c r="E11" s="83"/>
      <c r="F11" s="83"/>
      <c r="G11" s="83"/>
      <c r="H11" s="83"/>
      <c r="I11" s="83"/>
      <c r="J11" s="83"/>
      <c r="K11" s="84"/>
      <c r="L11" s="187" t="s">
        <v>301</v>
      </c>
      <c r="M11" s="187" t="s">
        <v>226</v>
      </c>
      <c r="N11" s="187" t="s">
        <v>227</v>
      </c>
      <c r="O11" s="162"/>
      <c r="P11" s="182"/>
    </row>
    <row r="12" spans="1:20">
      <c r="A12" s="188" t="s">
        <v>303</v>
      </c>
      <c r="B12" s="189"/>
      <c r="C12" s="189"/>
      <c r="D12" s="83"/>
      <c r="E12" s="83"/>
      <c r="F12" s="83"/>
      <c r="G12" s="83"/>
      <c r="H12" s="83"/>
      <c r="I12" s="83"/>
      <c r="J12" s="83"/>
      <c r="K12" s="84"/>
      <c r="L12" s="176"/>
      <c r="M12" s="176"/>
      <c r="N12" s="178"/>
      <c r="O12" s="180"/>
      <c r="P12" s="182"/>
    </row>
    <row r="13" spans="1:20">
      <c r="A13" s="190"/>
      <c r="B13" s="189"/>
      <c r="C13" s="189"/>
      <c r="D13" s="83"/>
      <c r="E13" s="83"/>
      <c r="F13" s="83"/>
      <c r="G13" s="83"/>
      <c r="H13" s="83"/>
      <c r="I13" s="83"/>
      <c r="J13" s="83"/>
      <c r="K13" s="84"/>
      <c r="L13" s="191" t="s">
        <v>304</v>
      </c>
      <c r="M13" s="191" t="s">
        <v>238</v>
      </c>
      <c r="N13" s="191" t="s">
        <v>239</v>
      </c>
      <c r="O13" s="192"/>
      <c r="P13" s="182"/>
    </row>
    <row r="14" spans="1:20">
      <c r="A14" s="99"/>
      <c r="B14" s="86"/>
      <c r="C14" s="86"/>
      <c r="D14" s="86"/>
      <c r="E14" s="86"/>
      <c r="F14" s="86"/>
      <c r="G14" s="86"/>
      <c r="H14" s="86"/>
      <c r="I14" s="86"/>
      <c r="J14" s="86"/>
      <c r="K14" s="87"/>
      <c r="L14" s="183"/>
      <c r="M14" s="183"/>
      <c r="N14" s="193"/>
      <c r="O14" s="164"/>
      <c r="P14" s="183"/>
    </row>
    <row r="15" spans="1:20">
      <c r="A15" s="156" t="s">
        <v>157</v>
      </c>
      <c r="B15" s="159" t="s">
        <v>145</v>
      </c>
      <c r="C15" s="161" t="s">
        <v>318</v>
      </c>
      <c r="D15" s="162"/>
      <c r="E15" s="88" t="s">
        <v>157</v>
      </c>
      <c r="F15" s="165" t="s">
        <v>269</v>
      </c>
      <c r="G15" s="151"/>
      <c r="H15" s="151"/>
      <c r="I15" s="166"/>
      <c r="J15" s="167" t="s">
        <v>319</v>
      </c>
      <c r="K15" s="152"/>
      <c r="L15" s="100">
        <v>0</v>
      </c>
      <c r="M15" s="100">
        <v>0</v>
      </c>
      <c r="N15" s="155">
        <v>246796.02</v>
      </c>
      <c r="O15" s="152"/>
      <c r="P15" s="100">
        <v>246796.02</v>
      </c>
    </row>
    <row r="16" spans="1:20">
      <c r="A16" s="157"/>
      <c r="B16" s="168"/>
      <c r="C16" s="149"/>
      <c r="D16" s="169"/>
      <c r="E16" s="88" t="s">
        <v>157</v>
      </c>
      <c r="F16" s="165" t="s">
        <v>271</v>
      </c>
      <c r="G16" s="151"/>
      <c r="H16" s="151"/>
      <c r="I16" s="166"/>
      <c r="J16" s="167" t="s">
        <v>321</v>
      </c>
      <c r="K16" s="152"/>
      <c r="L16" s="100">
        <v>0</v>
      </c>
      <c r="M16" s="100">
        <v>0</v>
      </c>
      <c r="N16" s="155">
        <v>0</v>
      </c>
      <c r="O16" s="152"/>
      <c r="P16" s="100">
        <v>0</v>
      </c>
    </row>
    <row r="17" spans="1:16">
      <c r="A17" s="157"/>
      <c r="B17" s="168"/>
      <c r="C17" s="149"/>
      <c r="D17" s="169"/>
      <c r="E17" s="88" t="s">
        <v>157</v>
      </c>
      <c r="F17" s="165" t="s">
        <v>273</v>
      </c>
      <c r="G17" s="151"/>
      <c r="H17" s="151"/>
      <c r="I17" s="166"/>
      <c r="J17" s="167" t="s">
        <v>322</v>
      </c>
      <c r="K17" s="152"/>
      <c r="L17" s="100">
        <v>0</v>
      </c>
      <c r="M17" s="100">
        <v>0</v>
      </c>
      <c r="N17" s="155">
        <v>0</v>
      </c>
      <c r="O17" s="152"/>
      <c r="P17" s="100">
        <v>0</v>
      </c>
    </row>
    <row r="18" spans="1:16">
      <c r="A18" s="157"/>
      <c r="B18" s="160"/>
      <c r="C18" s="163"/>
      <c r="D18" s="164"/>
      <c r="E18" s="154" t="s">
        <v>307</v>
      </c>
      <c r="F18" s="151"/>
      <c r="G18" s="151"/>
      <c r="H18" s="151"/>
      <c r="I18" s="151"/>
      <c r="J18" s="151"/>
      <c r="K18" s="152"/>
      <c r="L18" s="100">
        <v>0</v>
      </c>
      <c r="M18" s="100">
        <v>0</v>
      </c>
      <c r="N18" s="155">
        <v>246796.02</v>
      </c>
      <c r="O18" s="152"/>
      <c r="P18" s="100">
        <v>246796.02</v>
      </c>
    </row>
    <row r="19" spans="1:16">
      <c r="A19" s="158"/>
      <c r="B19" s="154" t="s">
        <v>254</v>
      </c>
      <c r="C19" s="151"/>
      <c r="D19" s="151"/>
      <c r="E19" s="151"/>
      <c r="F19" s="151"/>
      <c r="G19" s="151"/>
      <c r="H19" s="151"/>
      <c r="I19" s="151"/>
      <c r="J19" s="151"/>
      <c r="K19" s="152"/>
      <c r="L19" s="100">
        <v>657300</v>
      </c>
      <c r="M19" s="100">
        <v>446796.05</v>
      </c>
      <c r="N19" s="155">
        <v>246796.02</v>
      </c>
      <c r="O19" s="152"/>
      <c r="P19" s="100">
        <v>1350892.07</v>
      </c>
    </row>
    <row r="20" spans="1:16">
      <c r="A20" s="156" t="s">
        <v>157</v>
      </c>
      <c r="B20" s="159" t="s">
        <v>8</v>
      </c>
      <c r="C20" s="161" t="s">
        <v>355</v>
      </c>
      <c r="D20" s="162"/>
      <c r="E20" s="88" t="s">
        <v>157</v>
      </c>
      <c r="F20" s="165" t="s">
        <v>292</v>
      </c>
      <c r="G20" s="151"/>
      <c r="H20" s="151"/>
      <c r="I20" s="166"/>
      <c r="J20" s="167" t="s">
        <v>356</v>
      </c>
      <c r="K20" s="152"/>
      <c r="L20" s="100">
        <v>0</v>
      </c>
      <c r="M20" s="100">
        <v>0</v>
      </c>
      <c r="N20" s="155">
        <v>1088000</v>
      </c>
      <c r="O20" s="152"/>
      <c r="P20" s="100">
        <v>1088000</v>
      </c>
    </row>
    <row r="21" spans="1:16">
      <c r="A21" s="157"/>
      <c r="B21" s="160"/>
      <c r="C21" s="163"/>
      <c r="D21" s="164"/>
      <c r="E21" s="154" t="s">
        <v>307</v>
      </c>
      <c r="F21" s="151"/>
      <c r="G21" s="151"/>
      <c r="H21" s="151"/>
      <c r="I21" s="151"/>
      <c r="J21" s="151"/>
      <c r="K21" s="152"/>
      <c r="L21" s="100">
        <v>0</v>
      </c>
      <c r="M21" s="100">
        <v>0</v>
      </c>
      <c r="N21" s="155">
        <v>1088000</v>
      </c>
      <c r="O21" s="152"/>
      <c r="P21" s="100">
        <v>1088000</v>
      </c>
    </row>
    <row r="22" spans="1:16">
      <c r="A22" s="158"/>
      <c r="B22" s="154" t="s">
        <v>254</v>
      </c>
      <c r="C22" s="151"/>
      <c r="D22" s="151"/>
      <c r="E22" s="151"/>
      <c r="F22" s="151"/>
      <c r="G22" s="151"/>
      <c r="H22" s="151"/>
      <c r="I22" s="151"/>
      <c r="J22" s="151"/>
      <c r="K22" s="152"/>
      <c r="L22" s="100">
        <v>0</v>
      </c>
      <c r="M22" s="100">
        <v>662000</v>
      </c>
      <c r="N22" s="155">
        <v>8749600</v>
      </c>
      <c r="O22" s="152"/>
      <c r="P22" s="100">
        <v>9411600</v>
      </c>
    </row>
    <row r="23" spans="1:16" ht="0" hidden="1" customHeight="1"/>
    <row r="24" spans="1:16" ht="2.85" customHeight="1"/>
    <row r="25" spans="1:16">
      <c r="P25" s="148" t="s">
        <v>157</v>
      </c>
    </row>
    <row r="26" spans="1:16">
      <c r="P26" s="149"/>
    </row>
    <row r="27" spans="1:16">
      <c r="A27" s="150" t="s">
        <v>295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2"/>
      <c r="L27" s="101">
        <v>0</v>
      </c>
      <c r="M27" s="101">
        <v>0</v>
      </c>
      <c r="N27" s="153">
        <v>1334796.02</v>
      </c>
      <c r="O27" s="152"/>
      <c r="P27" s="101">
        <v>1334796.02</v>
      </c>
    </row>
    <row r="28" spans="1:16">
      <c r="A28" s="150" t="s">
        <v>296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2"/>
      <c r="L28" s="101">
        <v>657300</v>
      </c>
      <c r="M28" s="101">
        <v>1108796.05</v>
      </c>
      <c r="N28" s="153">
        <v>8996396.0199999996</v>
      </c>
      <c r="O28" s="152"/>
      <c r="P28" s="101">
        <v>10762492.07</v>
      </c>
    </row>
  </sheetData>
  <mergeCells count="47">
    <mergeCell ref="A1:G1"/>
    <mergeCell ref="A3:T3"/>
    <mergeCell ref="A4:T4"/>
    <mergeCell ref="A5:T5"/>
    <mergeCell ref="G8:J8"/>
    <mergeCell ref="L8:L9"/>
    <mergeCell ref="M8:O9"/>
    <mergeCell ref="P8:P14"/>
    <mergeCell ref="M10:O10"/>
    <mergeCell ref="L11:L12"/>
    <mergeCell ref="M11:M12"/>
    <mergeCell ref="N11:O12"/>
    <mergeCell ref="A12:C13"/>
    <mergeCell ref="L13:L14"/>
    <mergeCell ref="M13:M14"/>
    <mergeCell ref="N13:O14"/>
    <mergeCell ref="N15:O15"/>
    <mergeCell ref="F16:I16"/>
    <mergeCell ref="J16:K16"/>
    <mergeCell ref="N16:O16"/>
    <mergeCell ref="F17:I17"/>
    <mergeCell ref="N17:O17"/>
    <mergeCell ref="A15:A19"/>
    <mergeCell ref="B15:B18"/>
    <mergeCell ref="C15:D18"/>
    <mergeCell ref="F15:I15"/>
    <mergeCell ref="J15:K15"/>
    <mergeCell ref="J17:K17"/>
    <mergeCell ref="E18:K18"/>
    <mergeCell ref="N18:O18"/>
    <mergeCell ref="B19:K19"/>
    <mergeCell ref="N19:O19"/>
    <mergeCell ref="N20:O20"/>
    <mergeCell ref="E21:K21"/>
    <mergeCell ref="N21:O21"/>
    <mergeCell ref="B22:K22"/>
    <mergeCell ref="N22:O22"/>
    <mergeCell ref="A20:A22"/>
    <mergeCell ref="B20:B21"/>
    <mergeCell ref="C20:D21"/>
    <mergeCell ref="F20:I20"/>
    <mergeCell ref="J20:K20"/>
    <mergeCell ref="P25:P26"/>
    <mergeCell ref="A27:K27"/>
    <mergeCell ref="N27:O27"/>
    <mergeCell ref="A28:K28"/>
    <mergeCell ref="N28:O28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89"/>
  <sheetViews>
    <sheetView topLeftCell="A76" workbookViewId="0">
      <pane xSplit="6" topLeftCell="G1" activePane="topRight" state="frozen"/>
      <selection pane="topRight" activeCell="F93" sqref="F93"/>
    </sheetView>
  </sheetViews>
  <sheetFormatPr defaultRowHeight="23.25"/>
  <cols>
    <col min="1" max="1" width="3.375" style="49" customWidth="1"/>
    <col min="2" max="2" width="44.125" style="50" customWidth="1"/>
    <col min="3" max="3" width="9" style="51"/>
    <col min="4" max="8" width="11.875" style="50" customWidth="1"/>
    <col min="9" max="9" width="12.375" style="1" customWidth="1"/>
    <col min="10" max="19" width="9" style="1"/>
    <col min="20" max="20" width="9.875" style="1" bestFit="1" customWidth="1"/>
    <col min="21" max="21" width="9" style="1"/>
    <col min="22" max="22" width="9.875" style="2" bestFit="1" customWidth="1"/>
    <col min="23" max="23" width="11.875" style="50" customWidth="1"/>
    <col min="24" max="24" width="11" style="1" customWidth="1"/>
    <col min="25" max="25" width="10.5" style="1" customWidth="1"/>
    <col min="26" max="55" width="9" style="1"/>
    <col min="56" max="16384" width="9" style="50"/>
  </cols>
  <sheetData>
    <row r="1" spans="1:24">
      <c r="A1" s="194" t="s">
        <v>0</v>
      </c>
      <c r="B1" s="194"/>
      <c r="C1" s="194"/>
      <c r="D1" s="194"/>
      <c r="E1" s="194"/>
      <c r="F1" s="194"/>
      <c r="G1" s="1"/>
      <c r="H1" s="1"/>
      <c r="W1" s="1"/>
    </row>
    <row r="2" spans="1:24">
      <c r="A2" s="194" t="s">
        <v>26</v>
      </c>
      <c r="B2" s="194"/>
      <c r="C2" s="194"/>
      <c r="D2" s="194"/>
      <c r="E2" s="194"/>
      <c r="F2" s="194"/>
      <c r="G2" s="1"/>
      <c r="H2" s="1"/>
      <c r="W2" s="1"/>
    </row>
    <row r="3" spans="1:24">
      <c r="A3" s="195" t="s">
        <v>108</v>
      </c>
      <c r="B3" s="195"/>
      <c r="C3" s="195"/>
      <c r="D3" s="195"/>
      <c r="E3" s="195"/>
      <c r="F3" s="195"/>
      <c r="G3" s="1"/>
      <c r="H3" s="1"/>
      <c r="W3" s="1"/>
    </row>
    <row r="4" spans="1:24">
      <c r="A4" s="3" t="s">
        <v>27</v>
      </c>
      <c r="B4" s="4"/>
      <c r="C4" s="4"/>
      <c r="D4" s="4"/>
      <c r="E4" s="4"/>
      <c r="F4" s="4"/>
      <c r="G4" s="59"/>
      <c r="H4" s="59"/>
      <c r="W4" s="4"/>
    </row>
    <row r="5" spans="1:24">
      <c r="A5" s="5"/>
      <c r="B5" s="196" t="s">
        <v>2</v>
      </c>
      <c r="C5" s="197" t="s">
        <v>3</v>
      </c>
      <c r="D5" s="197" t="s">
        <v>28</v>
      </c>
      <c r="E5" s="6" t="s">
        <v>29</v>
      </c>
      <c r="F5" s="6" t="s">
        <v>1</v>
      </c>
      <c r="G5" s="6" t="s">
        <v>29</v>
      </c>
      <c r="H5" s="6" t="s">
        <v>1</v>
      </c>
      <c r="W5" s="6" t="s">
        <v>1</v>
      </c>
    </row>
    <row r="6" spans="1:24">
      <c r="A6" s="7"/>
      <c r="B6" s="196"/>
      <c r="C6" s="198"/>
      <c r="D6" s="198"/>
      <c r="E6" s="8" t="s">
        <v>30</v>
      </c>
      <c r="F6" s="8" t="s">
        <v>30</v>
      </c>
      <c r="G6" s="8" t="s">
        <v>30</v>
      </c>
      <c r="H6" s="8" t="s">
        <v>30</v>
      </c>
      <c r="W6" s="8" t="s">
        <v>30</v>
      </c>
    </row>
    <row r="7" spans="1:24">
      <c r="A7" s="9" t="s">
        <v>31</v>
      </c>
      <c r="B7" s="10"/>
      <c r="C7" s="11"/>
      <c r="D7" s="12"/>
      <c r="E7" s="8"/>
      <c r="F7" s="8"/>
      <c r="G7" s="8"/>
      <c r="H7" s="8"/>
      <c r="W7" s="8"/>
    </row>
    <row r="8" spans="1:24">
      <c r="A8" s="13" t="s">
        <v>5</v>
      </c>
      <c r="B8" s="10"/>
      <c r="C8" s="14"/>
      <c r="D8" s="15"/>
      <c r="E8" s="16"/>
      <c r="F8" s="16"/>
      <c r="G8" s="16"/>
      <c r="H8" s="16"/>
      <c r="W8" s="16"/>
    </row>
    <row r="9" spans="1:24">
      <c r="A9" s="17"/>
      <c r="B9" s="10" t="s">
        <v>9</v>
      </c>
      <c r="C9" s="14">
        <v>411001</v>
      </c>
      <c r="D9" s="18">
        <v>80000</v>
      </c>
      <c r="E9" s="19">
        <v>0</v>
      </c>
      <c r="F9" s="19">
        <v>89243.4</v>
      </c>
      <c r="G9" s="19">
        <v>0</v>
      </c>
      <c r="H9" s="19">
        <v>89243.4</v>
      </c>
      <c r="I9" s="1">
        <f>SUM(G9:H9)</f>
        <v>89243.4</v>
      </c>
      <c r="V9" s="2">
        <f>SUM(G9:U9)</f>
        <v>178486.8</v>
      </c>
      <c r="W9" s="19">
        <v>89243.4</v>
      </c>
      <c r="X9" s="1">
        <f t="shared" ref="X9:X12" si="0">SUM(V9:W9)</f>
        <v>267730.19999999995</v>
      </c>
    </row>
    <row r="10" spans="1:24">
      <c r="A10" s="17"/>
      <c r="B10" s="10" t="s">
        <v>10</v>
      </c>
      <c r="C10" s="14">
        <v>411002</v>
      </c>
      <c r="D10" s="18">
        <v>40000</v>
      </c>
      <c r="E10" s="19">
        <v>3358.17</v>
      </c>
      <c r="F10" s="19">
        <v>40928.910000000003</v>
      </c>
      <c r="G10" s="19">
        <v>3358.17</v>
      </c>
      <c r="H10" s="19">
        <v>37570.74</v>
      </c>
      <c r="I10" s="1">
        <f t="shared" ref="I10:I12" si="1">SUM(G10:H10)</f>
        <v>40928.909999999996</v>
      </c>
      <c r="O10" s="1">
        <v>3406.54</v>
      </c>
      <c r="V10" s="2">
        <f t="shared" ref="V10:V74" si="2">SUM(G10:U10)</f>
        <v>85264.359999999986</v>
      </c>
      <c r="W10" s="19">
        <v>34164.199999999997</v>
      </c>
      <c r="X10" s="1">
        <f t="shared" si="0"/>
        <v>119428.55999999998</v>
      </c>
    </row>
    <row r="11" spans="1:24">
      <c r="A11" s="17"/>
      <c r="B11" s="10" t="s">
        <v>11</v>
      </c>
      <c r="C11" s="14">
        <v>411003</v>
      </c>
      <c r="D11" s="18">
        <v>9000</v>
      </c>
      <c r="E11" s="19">
        <v>0</v>
      </c>
      <c r="F11" s="19">
        <v>10130</v>
      </c>
      <c r="G11" s="19">
        <v>0</v>
      </c>
      <c r="H11" s="19">
        <v>10130</v>
      </c>
      <c r="I11" s="1">
        <f t="shared" si="1"/>
        <v>10130</v>
      </c>
      <c r="V11" s="2">
        <f t="shared" si="2"/>
        <v>20260</v>
      </c>
      <c r="W11" s="19">
        <v>10130</v>
      </c>
      <c r="X11" s="1">
        <f t="shared" si="0"/>
        <v>30390</v>
      </c>
    </row>
    <row r="12" spans="1:24">
      <c r="A12" s="17"/>
      <c r="B12" s="10" t="s">
        <v>32</v>
      </c>
      <c r="C12" s="14"/>
      <c r="D12" s="18">
        <v>500</v>
      </c>
      <c r="E12" s="19">
        <v>0</v>
      </c>
      <c r="F12" s="19">
        <v>0</v>
      </c>
      <c r="G12" s="19">
        <v>0</v>
      </c>
      <c r="H12" s="19">
        <v>0</v>
      </c>
      <c r="I12" s="1">
        <f t="shared" si="1"/>
        <v>0</v>
      </c>
      <c r="V12" s="2">
        <f t="shared" si="2"/>
        <v>0</v>
      </c>
      <c r="W12" s="19">
        <v>0</v>
      </c>
      <c r="X12" s="1">
        <f t="shared" si="0"/>
        <v>0</v>
      </c>
    </row>
    <row r="13" spans="1:24">
      <c r="A13" s="17"/>
      <c r="B13" s="20" t="s">
        <v>6</v>
      </c>
      <c r="C13" s="14"/>
      <c r="D13" s="21">
        <f>SUM(D9:D12)</f>
        <v>129500</v>
      </c>
      <c r="E13" s="22">
        <f>SUM(E9:E12)</f>
        <v>3358.17</v>
      </c>
      <c r="F13" s="22">
        <f>SUM(F8:F12)</f>
        <v>140302.31</v>
      </c>
      <c r="G13" s="22">
        <f>SUM(G9:G12)</f>
        <v>3358.17</v>
      </c>
      <c r="H13" s="22">
        <f>SUM(H8:H12)</f>
        <v>136944.13999999998</v>
      </c>
      <c r="V13" s="2">
        <f t="shared" si="2"/>
        <v>140302.31</v>
      </c>
      <c r="W13" s="22">
        <f>SUM(W8:W12)</f>
        <v>133537.59999999998</v>
      </c>
      <c r="X13" s="1">
        <f>SUM(X9:X12)</f>
        <v>417548.75999999995</v>
      </c>
    </row>
    <row r="14" spans="1:24">
      <c r="A14" s="13" t="s">
        <v>33</v>
      </c>
      <c r="B14" s="10"/>
      <c r="C14" s="14"/>
      <c r="D14" s="15"/>
      <c r="E14" s="23"/>
      <c r="F14" s="23"/>
      <c r="G14" s="23"/>
      <c r="H14" s="23"/>
      <c r="V14" s="2">
        <f t="shared" si="2"/>
        <v>0</v>
      </c>
      <c r="W14" s="23"/>
    </row>
    <row r="15" spans="1:24">
      <c r="A15" s="17"/>
      <c r="B15" s="10" t="s">
        <v>12</v>
      </c>
      <c r="C15" s="14">
        <v>412103</v>
      </c>
      <c r="D15" s="18">
        <v>1000</v>
      </c>
      <c r="E15" s="19">
        <v>0</v>
      </c>
      <c r="F15" s="19">
        <v>1125.2</v>
      </c>
      <c r="G15" s="19">
        <v>0</v>
      </c>
      <c r="H15" s="19">
        <v>1125.2</v>
      </c>
      <c r="I15" s="1">
        <f t="shared" ref="I15:I22" si="3">SUM(G15:H15)</f>
        <v>1125.2</v>
      </c>
      <c r="V15" s="2">
        <f t="shared" si="2"/>
        <v>2250.4</v>
      </c>
      <c r="W15" s="19">
        <v>1125.2</v>
      </c>
      <c r="X15" s="1">
        <f>SUM(V15:W15)</f>
        <v>3375.6000000000004</v>
      </c>
    </row>
    <row r="16" spans="1:24">
      <c r="A16" s="17"/>
      <c r="B16" s="10" t="s">
        <v>34</v>
      </c>
      <c r="C16" s="14">
        <v>412104</v>
      </c>
      <c r="D16" s="18">
        <v>1000</v>
      </c>
      <c r="E16" s="19">
        <v>0</v>
      </c>
      <c r="F16" s="19">
        <v>0</v>
      </c>
      <c r="G16" s="19">
        <v>0</v>
      </c>
      <c r="H16" s="19">
        <v>0</v>
      </c>
      <c r="I16" s="1">
        <f t="shared" si="3"/>
        <v>0</v>
      </c>
      <c r="V16" s="2">
        <f t="shared" si="2"/>
        <v>0</v>
      </c>
      <c r="W16" s="19">
        <v>0</v>
      </c>
      <c r="X16" s="1">
        <f t="shared" ref="X16:X89" si="4">SUM(V16:W16)</f>
        <v>0</v>
      </c>
    </row>
    <row r="17" spans="1:24">
      <c r="A17" s="17"/>
      <c r="B17" s="10" t="s">
        <v>35</v>
      </c>
      <c r="C17" s="14">
        <v>412106</v>
      </c>
      <c r="D17" s="18">
        <v>1000</v>
      </c>
      <c r="E17" s="19">
        <v>0</v>
      </c>
      <c r="F17" s="19">
        <v>0</v>
      </c>
      <c r="G17" s="19">
        <v>0</v>
      </c>
      <c r="H17" s="19">
        <v>0</v>
      </c>
      <c r="I17" s="1">
        <f t="shared" si="3"/>
        <v>0</v>
      </c>
      <c r="V17" s="2">
        <f t="shared" si="2"/>
        <v>0</v>
      </c>
      <c r="W17" s="19">
        <v>0</v>
      </c>
      <c r="X17" s="1">
        <f t="shared" si="4"/>
        <v>0</v>
      </c>
    </row>
    <row r="18" spans="1:24">
      <c r="A18" s="17"/>
      <c r="B18" s="10" t="s">
        <v>36</v>
      </c>
      <c r="C18" s="14">
        <v>412128</v>
      </c>
      <c r="D18" s="18">
        <v>500</v>
      </c>
      <c r="E18" s="19">
        <v>140</v>
      </c>
      <c r="F18" s="19">
        <v>620</v>
      </c>
      <c r="G18" s="19">
        <v>140</v>
      </c>
      <c r="H18" s="19">
        <v>480</v>
      </c>
      <c r="I18" s="1">
        <f t="shared" si="3"/>
        <v>620</v>
      </c>
      <c r="U18" s="24"/>
      <c r="V18" s="2">
        <f t="shared" si="2"/>
        <v>1240</v>
      </c>
      <c r="W18" s="19">
        <v>480</v>
      </c>
      <c r="X18" s="1">
        <f t="shared" si="4"/>
        <v>1720</v>
      </c>
    </row>
    <row r="19" spans="1:24">
      <c r="A19" s="17"/>
      <c r="B19" s="10" t="s">
        <v>37</v>
      </c>
      <c r="C19" s="14">
        <v>412199</v>
      </c>
      <c r="D19" s="18">
        <v>2000</v>
      </c>
      <c r="E19" s="19">
        <v>198</v>
      </c>
      <c r="F19" s="19">
        <v>11888</v>
      </c>
      <c r="G19" s="19">
        <v>198</v>
      </c>
      <c r="H19" s="19">
        <v>11690</v>
      </c>
      <c r="I19" s="1">
        <f t="shared" si="3"/>
        <v>11888</v>
      </c>
      <c r="J19" s="24"/>
      <c r="O19" s="1">
        <v>4524</v>
      </c>
      <c r="U19" s="24"/>
      <c r="V19" s="2">
        <f t="shared" si="2"/>
        <v>28300</v>
      </c>
      <c r="W19" s="19">
        <v>7166</v>
      </c>
      <c r="X19" s="1">
        <f t="shared" si="4"/>
        <v>35466</v>
      </c>
    </row>
    <row r="20" spans="1:24">
      <c r="A20" s="17"/>
      <c r="B20" s="10" t="s">
        <v>13</v>
      </c>
      <c r="C20" s="14">
        <v>412202</v>
      </c>
      <c r="D20" s="18">
        <v>500</v>
      </c>
      <c r="E20" s="19">
        <v>400</v>
      </c>
      <c r="F20" s="19">
        <v>1800</v>
      </c>
      <c r="G20" s="19">
        <v>400</v>
      </c>
      <c r="H20" s="19">
        <v>1400</v>
      </c>
      <c r="I20" s="1">
        <f t="shared" si="3"/>
        <v>1800</v>
      </c>
      <c r="V20" s="2">
        <f t="shared" si="2"/>
        <v>3600</v>
      </c>
      <c r="W20" s="19">
        <v>1400</v>
      </c>
      <c r="X20" s="1">
        <f t="shared" si="4"/>
        <v>5000</v>
      </c>
    </row>
    <row r="21" spans="1:24">
      <c r="A21" s="17"/>
      <c r="B21" s="10" t="s">
        <v>14</v>
      </c>
      <c r="C21" s="14">
        <v>412210</v>
      </c>
      <c r="D21" s="18">
        <v>40000</v>
      </c>
      <c r="E21" s="19"/>
      <c r="F21" s="19">
        <v>53483</v>
      </c>
      <c r="G21" s="19"/>
      <c r="H21" s="19">
        <v>53483</v>
      </c>
      <c r="I21" s="1">
        <f t="shared" si="3"/>
        <v>53483</v>
      </c>
      <c r="J21" s="24"/>
      <c r="K21" s="24"/>
      <c r="O21" s="1">
        <v>11349</v>
      </c>
      <c r="V21" s="2">
        <f t="shared" si="2"/>
        <v>118315</v>
      </c>
      <c r="W21" s="19">
        <v>42134</v>
      </c>
      <c r="X21" s="1">
        <f t="shared" si="4"/>
        <v>160449</v>
      </c>
    </row>
    <row r="22" spans="1:24">
      <c r="A22" s="17"/>
      <c r="B22" s="10" t="s">
        <v>15</v>
      </c>
      <c r="C22" s="14">
        <v>412399</v>
      </c>
      <c r="D22" s="18">
        <v>500</v>
      </c>
      <c r="E22" s="19">
        <v>100</v>
      </c>
      <c r="F22" s="19">
        <v>380</v>
      </c>
      <c r="G22" s="19">
        <v>100</v>
      </c>
      <c r="H22" s="19">
        <v>280</v>
      </c>
      <c r="I22" s="1">
        <f t="shared" si="3"/>
        <v>380</v>
      </c>
      <c r="J22" s="24"/>
      <c r="O22" s="1">
        <v>40</v>
      </c>
      <c r="U22" s="24"/>
      <c r="V22" s="2">
        <f t="shared" si="2"/>
        <v>800</v>
      </c>
      <c r="W22" s="19">
        <v>240</v>
      </c>
      <c r="X22" s="1">
        <f t="shared" si="4"/>
        <v>1040</v>
      </c>
    </row>
    <row r="23" spans="1:24">
      <c r="A23" s="17"/>
      <c r="B23" s="20" t="s">
        <v>6</v>
      </c>
      <c r="C23" s="25"/>
      <c r="D23" s="21">
        <f>SUM(D15:D22)</f>
        <v>46500</v>
      </c>
      <c r="E23" s="26">
        <f>SUM(E14:E22)</f>
        <v>838</v>
      </c>
      <c r="F23" s="26">
        <f>SUM(F15:F22)</f>
        <v>69296.2</v>
      </c>
      <c r="G23" s="26">
        <f>SUM(G14:G22)</f>
        <v>838</v>
      </c>
      <c r="H23" s="26">
        <f>SUM(H15:H22)</f>
        <v>68458.2</v>
      </c>
      <c r="V23" s="2">
        <f t="shared" si="2"/>
        <v>69296.2</v>
      </c>
      <c r="W23" s="26">
        <f>SUM(W15:W22)</f>
        <v>52545.2</v>
      </c>
      <c r="X23" s="1">
        <f>SUM(X15:X22)</f>
        <v>207050.6</v>
      </c>
    </row>
    <row r="24" spans="1:24">
      <c r="A24" s="13" t="s">
        <v>38</v>
      </c>
      <c r="B24" s="10"/>
      <c r="C24" s="14"/>
      <c r="D24" s="18"/>
      <c r="E24" s="16"/>
      <c r="F24" s="16"/>
      <c r="G24" s="16"/>
      <c r="H24" s="16"/>
      <c r="V24" s="2">
        <f t="shared" si="2"/>
        <v>0</v>
      </c>
      <c r="W24" s="16"/>
      <c r="X24" s="1">
        <f t="shared" si="4"/>
        <v>0</v>
      </c>
    </row>
    <row r="25" spans="1:24">
      <c r="A25" s="17"/>
      <c r="B25" s="10" t="s">
        <v>16</v>
      </c>
      <c r="C25" s="14">
        <v>413003</v>
      </c>
      <c r="D25" s="18">
        <v>170000</v>
      </c>
      <c r="E25" s="19">
        <v>38153.61</v>
      </c>
      <c r="F25" s="19">
        <v>148610.32999999999</v>
      </c>
      <c r="G25" s="19">
        <v>38153.61</v>
      </c>
      <c r="H25" s="19">
        <v>110456.72</v>
      </c>
      <c r="I25" s="1">
        <f t="shared" ref="I25:I26" si="5">SUM(G25:H25)</f>
        <v>148610.33000000002</v>
      </c>
      <c r="U25" s="24"/>
      <c r="V25" s="2">
        <f t="shared" si="2"/>
        <v>297220.66000000003</v>
      </c>
      <c r="W25" s="19">
        <v>110456.72</v>
      </c>
      <c r="X25" s="1">
        <f t="shared" si="4"/>
        <v>407677.38</v>
      </c>
    </row>
    <row r="26" spans="1:24">
      <c r="A26" s="17"/>
      <c r="B26" s="10" t="s">
        <v>39</v>
      </c>
      <c r="C26" s="14">
        <v>413004</v>
      </c>
      <c r="D26" s="18"/>
      <c r="E26" s="19">
        <v>0</v>
      </c>
      <c r="F26" s="19">
        <v>282</v>
      </c>
      <c r="G26" s="19">
        <v>0</v>
      </c>
      <c r="H26" s="19">
        <v>282</v>
      </c>
      <c r="I26" s="1">
        <f t="shared" si="5"/>
        <v>282</v>
      </c>
      <c r="T26" s="24"/>
      <c r="V26" s="2">
        <f t="shared" si="2"/>
        <v>564</v>
      </c>
      <c r="W26" s="19">
        <v>282</v>
      </c>
      <c r="X26" s="1">
        <f t="shared" si="4"/>
        <v>846</v>
      </c>
    </row>
    <row r="27" spans="1:24">
      <c r="A27" s="17"/>
      <c r="B27" s="20" t="s">
        <v>6</v>
      </c>
      <c r="C27" s="14"/>
      <c r="D27" s="21">
        <f>SUM(D25:D26)</f>
        <v>170000</v>
      </c>
      <c r="E27" s="26">
        <f>SUM(E25:E26)</f>
        <v>38153.61</v>
      </c>
      <c r="F27" s="26">
        <f>SUM(F25:F26)</f>
        <v>148892.32999999999</v>
      </c>
      <c r="G27" s="26">
        <f>SUM(G25:G26)</f>
        <v>38153.61</v>
      </c>
      <c r="H27" s="26">
        <f>SUM(H25:H26)</f>
        <v>110738.72</v>
      </c>
      <c r="V27" s="2">
        <f t="shared" si="2"/>
        <v>148892.33000000002</v>
      </c>
      <c r="W27" s="26">
        <f>SUM(W25:W26)</f>
        <v>110738.72</v>
      </c>
      <c r="X27" s="1">
        <f>SUM(X25:X26)</f>
        <v>408523.38</v>
      </c>
    </row>
    <row r="28" spans="1:24">
      <c r="A28" s="13" t="s">
        <v>40</v>
      </c>
      <c r="B28" s="10"/>
      <c r="C28" s="14"/>
      <c r="D28" s="18"/>
      <c r="E28" s="23"/>
      <c r="F28" s="23"/>
      <c r="G28" s="23"/>
      <c r="H28" s="23"/>
      <c r="V28" s="2">
        <f t="shared" si="2"/>
        <v>0</v>
      </c>
      <c r="W28" s="23"/>
      <c r="X28" s="1">
        <f t="shared" si="4"/>
        <v>0</v>
      </c>
    </row>
    <row r="29" spans="1:24">
      <c r="A29" s="13"/>
      <c r="B29" s="10"/>
      <c r="C29" s="14"/>
      <c r="D29" s="18">
        <v>0</v>
      </c>
      <c r="E29" s="16">
        <v>0</v>
      </c>
      <c r="F29" s="16"/>
      <c r="G29" s="16">
        <v>0</v>
      </c>
      <c r="H29" s="16"/>
      <c r="V29" s="2">
        <f t="shared" si="2"/>
        <v>0</v>
      </c>
      <c r="W29" s="16"/>
      <c r="X29" s="1">
        <f t="shared" si="4"/>
        <v>0</v>
      </c>
    </row>
    <row r="30" spans="1:24">
      <c r="A30" s="13"/>
      <c r="B30" s="20" t="s">
        <v>6</v>
      </c>
      <c r="C30" s="14"/>
      <c r="D30" s="27">
        <f>SUM(D29)</f>
        <v>0</v>
      </c>
      <c r="E30" s="27">
        <f>SUM(E29)</f>
        <v>0</v>
      </c>
      <c r="F30" s="27">
        <f>SUM(F29)</f>
        <v>0</v>
      </c>
      <c r="G30" s="27">
        <f>SUM(G29)</f>
        <v>0</v>
      </c>
      <c r="H30" s="27">
        <f>SUM(H29)</f>
        <v>0</v>
      </c>
      <c r="V30" s="2">
        <f t="shared" si="2"/>
        <v>0</v>
      </c>
      <c r="W30" s="27">
        <f>SUM(W29)</f>
        <v>0</v>
      </c>
      <c r="X30" s="1">
        <f t="shared" si="4"/>
        <v>0</v>
      </c>
    </row>
    <row r="31" spans="1:24">
      <c r="A31" s="13" t="s">
        <v>41</v>
      </c>
      <c r="B31" s="10"/>
      <c r="C31" s="14"/>
      <c r="D31" s="18"/>
      <c r="E31" s="23"/>
      <c r="F31" s="23"/>
      <c r="G31" s="23"/>
      <c r="H31" s="23"/>
      <c r="V31" s="2">
        <f t="shared" si="2"/>
        <v>0</v>
      </c>
      <c r="W31" s="23"/>
      <c r="X31" s="1">
        <f t="shared" si="4"/>
        <v>0</v>
      </c>
    </row>
    <row r="32" spans="1:24">
      <c r="A32" s="17"/>
      <c r="B32" s="10" t="s">
        <v>17</v>
      </c>
      <c r="C32" s="14">
        <v>415004</v>
      </c>
      <c r="D32" s="18">
        <v>80000</v>
      </c>
      <c r="E32" s="19"/>
      <c r="F32" s="19">
        <v>42000</v>
      </c>
      <c r="G32" s="19"/>
      <c r="H32" s="19">
        <v>42000</v>
      </c>
      <c r="I32" s="1">
        <f t="shared" ref="I32:I33" si="6">SUM(G32:H32)</f>
        <v>42000</v>
      </c>
      <c r="O32" s="1">
        <v>4000</v>
      </c>
      <c r="U32" s="24"/>
      <c r="V32" s="2">
        <f t="shared" si="2"/>
        <v>88000</v>
      </c>
      <c r="W32" s="19">
        <v>38000</v>
      </c>
      <c r="X32" s="1">
        <f t="shared" si="4"/>
        <v>126000</v>
      </c>
    </row>
    <row r="33" spans="1:24">
      <c r="A33" s="17"/>
      <c r="B33" s="10" t="s">
        <v>18</v>
      </c>
      <c r="C33" s="14">
        <v>415999</v>
      </c>
      <c r="D33" s="18">
        <v>1500</v>
      </c>
      <c r="E33" s="19">
        <v>0</v>
      </c>
      <c r="F33" s="19">
        <v>300</v>
      </c>
      <c r="G33" s="19">
        <v>0</v>
      </c>
      <c r="H33" s="19">
        <v>300</v>
      </c>
      <c r="I33" s="1">
        <f t="shared" si="6"/>
        <v>300</v>
      </c>
      <c r="V33" s="2">
        <f t="shared" si="2"/>
        <v>600</v>
      </c>
      <c r="W33" s="19">
        <v>300</v>
      </c>
      <c r="X33" s="1">
        <f t="shared" si="4"/>
        <v>900</v>
      </c>
    </row>
    <row r="34" spans="1:24">
      <c r="A34" s="7"/>
      <c r="B34" s="28" t="s">
        <v>6</v>
      </c>
      <c r="C34" s="29"/>
      <c r="D34" s="21">
        <f>SUM(D32:D33)</f>
        <v>81500</v>
      </c>
      <c r="E34" s="21">
        <f>SUM(E32:E33)</f>
        <v>0</v>
      </c>
      <c r="F34" s="21">
        <f>SUM(F32:F33)</f>
        <v>42300</v>
      </c>
      <c r="G34" s="21">
        <f>SUM(G32:G33)</f>
        <v>0</v>
      </c>
      <c r="H34" s="21">
        <f>SUM(H32:H33)</f>
        <v>42300</v>
      </c>
      <c r="V34" s="2">
        <f t="shared" si="2"/>
        <v>42300</v>
      </c>
      <c r="W34" s="21">
        <f>SUM(W32:W33)</f>
        <v>38300</v>
      </c>
      <c r="X34" s="1">
        <f>SUM(V32:W33)</f>
        <v>126900</v>
      </c>
    </row>
    <row r="35" spans="1:24">
      <c r="A35" s="30"/>
      <c r="B35" s="31"/>
      <c r="C35" s="32"/>
      <c r="D35" s="33"/>
      <c r="E35" s="33"/>
      <c r="F35" s="33"/>
      <c r="G35" s="33"/>
      <c r="H35" s="33"/>
      <c r="V35" s="2">
        <f t="shared" si="2"/>
        <v>0</v>
      </c>
      <c r="W35" s="33"/>
      <c r="X35" s="1">
        <f t="shared" si="4"/>
        <v>0</v>
      </c>
    </row>
    <row r="36" spans="1:24">
      <c r="A36" s="34" t="s">
        <v>42</v>
      </c>
      <c r="B36" s="35"/>
      <c r="C36" s="8"/>
      <c r="D36" s="36">
        <v>0</v>
      </c>
      <c r="E36" s="23">
        <v>0</v>
      </c>
      <c r="F36" s="23">
        <v>0</v>
      </c>
      <c r="G36" s="23">
        <v>0</v>
      </c>
      <c r="H36" s="23">
        <v>0</v>
      </c>
      <c r="V36" s="2">
        <f t="shared" si="2"/>
        <v>0</v>
      </c>
      <c r="W36" s="23">
        <v>0</v>
      </c>
      <c r="X36" s="1">
        <f t="shared" si="4"/>
        <v>0</v>
      </c>
    </row>
    <row r="37" spans="1:24">
      <c r="A37" s="13"/>
      <c r="B37" s="20" t="s">
        <v>6</v>
      </c>
      <c r="C37" s="14"/>
      <c r="D37" s="36">
        <f>SUM(D36)</f>
        <v>0</v>
      </c>
      <c r="E37" s="36">
        <f>SUM(E36)</f>
        <v>0</v>
      </c>
      <c r="F37" s="36">
        <f>SUM(F36)</f>
        <v>0</v>
      </c>
      <c r="G37" s="36">
        <f>SUM(G36)</f>
        <v>0</v>
      </c>
      <c r="H37" s="36">
        <f>SUM(H36)</f>
        <v>0</v>
      </c>
      <c r="V37" s="2">
        <f t="shared" si="2"/>
        <v>0</v>
      </c>
      <c r="W37" s="36">
        <f>SUM(W36)</f>
        <v>0</v>
      </c>
      <c r="X37" s="1">
        <f t="shared" si="4"/>
        <v>0</v>
      </c>
    </row>
    <row r="38" spans="1:24">
      <c r="A38" s="13" t="s">
        <v>43</v>
      </c>
      <c r="B38" s="10"/>
      <c r="C38" s="14"/>
      <c r="D38" s="15"/>
      <c r="E38" s="16"/>
      <c r="F38" s="16"/>
      <c r="G38" s="16"/>
      <c r="H38" s="16"/>
      <c r="V38" s="2">
        <f t="shared" si="2"/>
        <v>0</v>
      </c>
      <c r="W38" s="16"/>
      <c r="X38" s="1">
        <f t="shared" si="4"/>
        <v>0</v>
      </c>
    </row>
    <row r="39" spans="1:24">
      <c r="A39" s="13" t="s">
        <v>44</v>
      </c>
      <c r="B39" s="10"/>
      <c r="C39" s="14"/>
      <c r="D39" s="15"/>
      <c r="E39" s="16"/>
      <c r="F39" s="16"/>
      <c r="G39" s="16"/>
      <c r="H39" s="16"/>
      <c r="V39" s="2">
        <f t="shared" si="2"/>
        <v>0</v>
      </c>
      <c r="W39" s="16"/>
      <c r="X39" s="1">
        <f t="shared" si="4"/>
        <v>0</v>
      </c>
    </row>
    <row r="40" spans="1:24">
      <c r="A40" s="17"/>
      <c r="B40" s="10" t="s">
        <v>45</v>
      </c>
      <c r="C40" s="14">
        <v>421001</v>
      </c>
      <c r="D40" s="18">
        <v>350000</v>
      </c>
      <c r="E40" s="19">
        <v>68115.14</v>
      </c>
      <c r="F40" s="19">
        <v>385846.01</v>
      </c>
      <c r="G40" s="19">
        <v>68115.14</v>
      </c>
      <c r="H40" s="19">
        <v>317730.87</v>
      </c>
      <c r="I40" s="1">
        <f t="shared" ref="I40:I52" si="7">SUM(G40:H40)</f>
        <v>385846.01</v>
      </c>
      <c r="O40" s="1">
        <v>31370.69</v>
      </c>
      <c r="U40" s="24"/>
      <c r="V40" s="2">
        <f t="shared" si="2"/>
        <v>803062.71</v>
      </c>
      <c r="W40" s="19">
        <v>286360.18</v>
      </c>
      <c r="X40" s="1">
        <f t="shared" si="4"/>
        <v>1089422.8899999999</v>
      </c>
    </row>
    <row r="41" spans="1:24">
      <c r="A41" s="17"/>
      <c r="B41" s="10" t="s">
        <v>46</v>
      </c>
      <c r="C41" s="14">
        <v>421002</v>
      </c>
      <c r="D41" s="18">
        <v>7600000</v>
      </c>
      <c r="E41" s="19">
        <v>1425696.82</v>
      </c>
      <c r="F41" s="19">
        <v>8211000.5499999998</v>
      </c>
      <c r="G41" s="19">
        <v>1425696.82</v>
      </c>
      <c r="H41" s="19">
        <v>6785303.7300000004</v>
      </c>
      <c r="I41" s="1">
        <f t="shared" si="7"/>
        <v>8211000.5500000007</v>
      </c>
      <c r="U41" s="24"/>
      <c r="V41" s="2">
        <f t="shared" si="2"/>
        <v>16422001.100000001</v>
      </c>
      <c r="W41" s="19">
        <v>6785303.7300000004</v>
      </c>
      <c r="X41" s="1">
        <f t="shared" si="4"/>
        <v>23207304.830000002</v>
      </c>
    </row>
    <row r="42" spans="1:24">
      <c r="A42" s="17"/>
      <c r="B42" s="10" t="s">
        <v>19</v>
      </c>
      <c r="C42" s="14">
        <v>421004</v>
      </c>
      <c r="D42" s="18">
        <v>2700000</v>
      </c>
      <c r="E42" s="19">
        <v>271200.96999999997</v>
      </c>
      <c r="F42" s="19">
        <v>2618434.66</v>
      </c>
      <c r="G42" s="19">
        <v>271200.96999999997</v>
      </c>
      <c r="H42" s="19">
        <v>2347233.69</v>
      </c>
      <c r="I42" s="1">
        <f t="shared" si="7"/>
        <v>2618434.66</v>
      </c>
      <c r="O42" s="1">
        <v>207378.18</v>
      </c>
      <c r="R42" s="24"/>
      <c r="V42" s="2">
        <f t="shared" si="2"/>
        <v>5444247.5</v>
      </c>
      <c r="W42" s="19">
        <v>2139855.5099999998</v>
      </c>
      <c r="X42" s="1">
        <f t="shared" si="4"/>
        <v>7584103.0099999998</v>
      </c>
    </row>
    <row r="43" spans="1:24">
      <c r="A43" s="17"/>
      <c r="B43" s="10" t="s">
        <v>20</v>
      </c>
      <c r="C43" s="14">
        <v>421005</v>
      </c>
      <c r="D43" s="18">
        <v>250000</v>
      </c>
      <c r="E43" s="19"/>
      <c r="F43" s="19">
        <v>91708.44</v>
      </c>
      <c r="G43" s="19"/>
      <c r="H43" s="19">
        <v>91708.44</v>
      </c>
      <c r="I43" s="1">
        <f t="shared" si="7"/>
        <v>91708.44</v>
      </c>
      <c r="O43" s="1">
        <v>20893.919999999998</v>
      </c>
      <c r="T43" s="24"/>
      <c r="V43" s="2">
        <f t="shared" si="2"/>
        <v>204310.8</v>
      </c>
      <c r="W43" s="19">
        <v>70814.52</v>
      </c>
      <c r="X43" s="1">
        <f t="shared" si="4"/>
        <v>275125.32</v>
      </c>
    </row>
    <row r="44" spans="1:24">
      <c r="A44" s="17"/>
      <c r="B44" s="10" t="s">
        <v>21</v>
      </c>
      <c r="C44" s="14">
        <v>421006</v>
      </c>
      <c r="D44" s="18">
        <v>1300000</v>
      </c>
      <c r="E44" s="19">
        <v>130074.97</v>
      </c>
      <c r="F44" s="19">
        <v>1379856.32</v>
      </c>
      <c r="G44" s="19">
        <v>130074.97</v>
      </c>
      <c r="H44" s="19">
        <v>1249781.3500000001</v>
      </c>
      <c r="I44" s="1">
        <f t="shared" si="7"/>
        <v>1379856.32</v>
      </c>
      <c r="O44" s="1">
        <v>109610.51</v>
      </c>
      <c r="R44" s="24"/>
      <c r="V44" s="2">
        <f t="shared" si="2"/>
        <v>2869323.15</v>
      </c>
      <c r="W44" s="19">
        <v>1140170.8400000001</v>
      </c>
      <c r="X44" s="1">
        <f t="shared" si="4"/>
        <v>4009493.99</v>
      </c>
    </row>
    <row r="45" spans="1:24">
      <c r="A45" s="17"/>
      <c r="B45" s="10" t="s">
        <v>22</v>
      </c>
      <c r="C45" s="14">
        <v>421007</v>
      </c>
      <c r="D45" s="18">
        <v>2600000</v>
      </c>
      <c r="E45" s="19">
        <v>279474.95</v>
      </c>
      <c r="F45" s="19">
        <v>3325291.45</v>
      </c>
      <c r="G45" s="19">
        <v>279474.95</v>
      </c>
      <c r="H45" s="19">
        <v>3045816.5</v>
      </c>
      <c r="I45" s="1">
        <f t="shared" si="7"/>
        <v>3325291.45</v>
      </c>
      <c r="O45" s="1">
        <v>267242.40000000002</v>
      </c>
      <c r="R45" s="24"/>
      <c r="V45" s="2">
        <f t="shared" si="2"/>
        <v>6917825.3000000007</v>
      </c>
      <c r="W45" s="19">
        <v>2778574.1</v>
      </c>
      <c r="X45" s="1">
        <f t="shared" si="4"/>
        <v>9696399.4000000004</v>
      </c>
    </row>
    <row r="46" spans="1:24">
      <c r="A46" s="17"/>
      <c r="B46" s="10" t="s">
        <v>47</v>
      </c>
      <c r="C46" s="14">
        <v>421011</v>
      </c>
      <c r="D46" s="18">
        <v>500</v>
      </c>
      <c r="E46" s="19">
        <v>0</v>
      </c>
      <c r="F46" s="19">
        <v>0</v>
      </c>
      <c r="G46" s="19">
        <v>0</v>
      </c>
      <c r="H46" s="19">
        <v>0</v>
      </c>
      <c r="I46" s="1">
        <f t="shared" si="7"/>
        <v>0</v>
      </c>
      <c r="V46" s="2">
        <f t="shared" si="2"/>
        <v>0</v>
      </c>
      <c r="W46" s="19">
        <v>0</v>
      </c>
    </row>
    <row r="47" spans="1:24">
      <c r="A47" s="17"/>
      <c r="B47" s="10" t="s">
        <v>23</v>
      </c>
      <c r="C47" s="14">
        <v>421012</v>
      </c>
      <c r="D47" s="18">
        <v>100000</v>
      </c>
      <c r="E47" s="19">
        <v>31485.29</v>
      </c>
      <c r="F47" s="19">
        <v>3219495.11</v>
      </c>
      <c r="G47" s="19">
        <v>31485.29</v>
      </c>
      <c r="H47" s="19">
        <v>3188009.82</v>
      </c>
      <c r="I47" s="1">
        <f t="shared" si="7"/>
        <v>3219495.11</v>
      </c>
      <c r="V47" s="2">
        <f t="shared" si="2"/>
        <v>6438990.2199999997</v>
      </c>
      <c r="W47" s="19">
        <v>3188009.82</v>
      </c>
      <c r="X47" s="1">
        <f t="shared" si="4"/>
        <v>9627000.0399999991</v>
      </c>
    </row>
    <row r="48" spans="1:24">
      <c r="A48" s="17"/>
      <c r="B48" s="10" t="s">
        <v>48</v>
      </c>
      <c r="C48" s="14">
        <v>421013</v>
      </c>
      <c r="D48" s="18">
        <v>70000</v>
      </c>
      <c r="E48" s="19">
        <v>0</v>
      </c>
      <c r="F48" s="19">
        <v>43011.64</v>
      </c>
      <c r="G48" s="19">
        <v>0</v>
      </c>
      <c r="H48" s="19">
        <v>43011.64</v>
      </c>
      <c r="I48" s="1">
        <f t="shared" si="7"/>
        <v>43011.64</v>
      </c>
      <c r="V48" s="2">
        <f t="shared" si="2"/>
        <v>86023.28</v>
      </c>
      <c r="W48" s="19">
        <v>43011.64</v>
      </c>
      <c r="X48" s="1">
        <f t="shared" si="4"/>
        <v>129034.92</v>
      </c>
    </row>
    <row r="49" spans="1:24">
      <c r="A49" s="17"/>
      <c r="B49" s="10" t="s">
        <v>24</v>
      </c>
      <c r="C49" s="14">
        <v>421014</v>
      </c>
      <c r="D49" s="18">
        <v>1000</v>
      </c>
      <c r="E49" s="19"/>
      <c r="F49" s="19">
        <v>3103.64</v>
      </c>
      <c r="G49" s="19"/>
      <c r="H49" s="19">
        <v>3103.64</v>
      </c>
      <c r="I49" s="1">
        <f t="shared" si="7"/>
        <v>3103.64</v>
      </c>
      <c r="V49" s="2">
        <f t="shared" si="2"/>
        <v>6207.28</v>
      </c>
      <c r="W49" s="19">
        <v>3103.64</v>
      </c>
      <c r="X49" s="1">
        <f t="shared" si="4"/>
        <v>9310.92</v>
      </c>
    </row>
    <row r="50" spans="1:24">
      <c r="A50" s="17"/>
      <c r="B50" s="10" t="s">
        <v>49</v>
      </c>
      <c r="C50" s="14">
        <v>421015</v>
      </c>
      <c r="D50" s="18">
        <v>600000</v>
      </c>
      <c r="E50" s="37">
        <v>55168</v>
      </c>
      <c r="F50" s="37">
        <v>690933</v>
      </c>
      <c r="G50" s="37">
        <v>55168</v>
      </c>
      <c r="H50" s="37">
        <v>635765</v>
      </c>
      <c r="I50" s="1">
        <f t="shared" si="7"/>
        <v>690933</v>
      </c>
      <c r="O50" s="1">
        <v>23546</v>
      </c>
      <c r="T50" s="24"/>
      <c r="V50" s="2">
        <f t="shared" si="2"/>
        <v>1405412</v>
      </c>
      <c r="W50" s="37">
        <v>612219</v>
      </c>
      <c r="X50" s="1">
        <f t="shared" si="4"/>
        <v>2017631</v>
      </c>
    </row>
    <row r="51" spans="1:24">
      <c r="A51" s="17"/>
      <c r="B51" s="10" t="s">
        <v>25</v>
      </c>
      <c r="C51" s="14"/>
      <c r="D51" s="18">
        <v>500</v>
      </c>
      <c r="E51" s="37">
        <v>0</v>
      </c>
      <c r="F51" s="37">
        <v>510</v>
      </c>
      <c r="G51" s="37">
        <v>0</v>
      </c>
      <c r="H51" s="37">
        <v>510</v>
      </c>
      <c r="I51" s="1">
        <f t="shared" si="7"/>
        <v>510</v>
      </c>
      <c r="V51" s="2">
        <f t="shared" si="2"/>
        <v>1020</v>
      </c>
      <c r="W51" s="37">
        <v>510</v>
      </c>
      <c r="X51" s="1">
        <f t="shared" si="4"/>
        <v>1530</v>
      </c>
    </row>
    <row r="52" spans="1:24">
      <c r="A52" s="17"/>
      <c r="B52" s="10" t="s">
        <v>50</v>
      </c>
      <c r="C52" s="14">
        <v>421999</v>
      </c>
      <c r="D52" s="38">
        <v>500</v>
      </c>
      <c r="E52" s="39">
        <v>0</v>
      </c>
      <c r="F52" s="39">
        <v>0</v>
      </c>
      <c r="G52" s="39">
        <v>0</v>
      </c>
      <c r="H52" s="39">
        <v>0</v>
      </c>
      <c r="I52" s="1">
        <f t="shared" si="7"/>
        <v>0</v>
      </c>
      <c r="V52" s="2">
        <f t="shared" si="2"/>
        <v>0</v>
      </c>
      <c r="W52" s="39">
        <v>0</v>
      </c>
      <c r="X52" s="1">
        <f t="shared" si="4"/>
        <v>0</v>
      </c>
    </row>
    <row r="53" spans="1:24">
      <c r="A53" s="17"/>
      <c r="B53" s="20" t="s">
        <v>6</v>
      </c>
      <c r="C53" s="14"/>
      <c r="D53" s="21">
        <f>SUM(D40:D52)</f>
        <v>15572500</v>
      </c>
      <c r="E53" s="21">
        <f>SUM(E40:E52)</f>
        <v>2261216.14</v>
      </c>
      <c r="F53" s="21">
        <f>SUM(F40:F52)</f>
        <v>19969190.82</v>
      </c>
      <c r="G53" s="21">
        <f>SUM(G40:G52)</f>
        <v>2261216.14</v>
      </c>
      <c r="H53" s="21">
        <f>SUM(H40:H52)</f>
        <v>17707974.68</v>
      </c>
      <c r="V53" s="2">
        <f t="shared" si="2"/>
        <v>19969190.82</v>
      </c>
      <c r="W53" s="21">
        <f>SUM(W40:W52)</f>
        <v>17047932.98</v>
      </c>
      <c r="X53" s="1">
        <f>SUM(X40:X52)</f>
        <v>57646356.320000008</v>
      </c>
    </row>
    <row r="54" spans="1:24">
      <c r="A54" s="13" t="s">
        <v>51</v>
      </c>
      <c r="B54" s="10"/>
      <c r="C54" s="14"/>
      <c r="D54" s="18"/>
      <c r="E54" s="19"/>
      <c r="F54" s="19"/>
      <c r="G54" s="19"/>
      <c r="H54" s="19"/>
      <c r="V54" s="2">
        <f t="shared" si="2"/>
        <v>0</v>
      </c>
      <c r="W54" s="19"/>
      <c r="X54" s="1">
        <f t="shared" si="4"/>
        <v>0</v>
      </c>
    </row>
    <row r="55" spans="1:24">
      <c r="A55" s="13" t="s">
        <v>52</v>
      </c>
      <c r="B55" s="10"/>
      <c r="C55" s="14">
        <v>431002</v>
      </c>
      <c r="D55" s="15"/>
      <c r="E55" s="16"/>
      <c r="F55" s="16"/>
      <c r="G55" s="16"/>
      <c r="H55" s="16"/>
      <c r="V55" s="2">
        <f t="shared" si="2"/>
        <v>0</v>
      </c>
      <c r="W55" s="16"/>
      <c r="X55" s="1">
        <f t="shared" si="4"/>
        <v>0</v>
      </c>
    </row>
    <row r="56" spans="1:24">
      <c r="A56" s="17"/>
      <c r="B56" s="10" t="s">
        <v>53</v>
      </c>
      <c r="C56" s="14"/>
      <c r="D56" s="18">
        <v>24400000</v>
      </c>
      <c r="E56" s="19">
        <v>0</v>
      </c>
      <c r="F56" s="19">
        <v>4449676</v>
      </c>
      <c r="G56" s="19">
        <v>0</v>
      </c>
      <c r="H56" s="19">
        <v>4449676</v>
      </c>
      <c r="I56" s="1">
        <f t="shared" ref="I56:I68" si="8">SUM(G56:H56)</f>
        <v>4449676</v>
      </c>
      <c r="V56" s="2">
        <f t="shared" si="2"/>
        <v>8899352</v>
      </c>
      <c r="W56" s="19">
        <v>4449676</v>
      </c>
      <c r="X56" s="1">
        <f t="shared" si="4"/>
        <v>13349028</v>
      </c>
    </row>
    <row r="57" spans="1:24">
      <c r="A57" s="17"/>
      <c r="B57" s="10" t="s">
        <v>54</v>
      </c>
      <c r="C57" s="14"/>
      <c r="D57" s="18"/>
      <c r="E57" s="19"/>
      <c r="F57" s="19"/>
      <c r="G57" s="19"/>
      <c r="H57" s="19"/>
      <c r="I57" s="1">
        <f t="shared" si="8"/>
        <v>0</v>
      </c>
      <c r="V57" s="2">
        <f t="shared" si="2"/>
        <v>0</v>
      </c>
      <c r="W57" s="19"/>
      <c r="X57" s="1">
        <f t="shared" si="4"/>
        <v>0</v>
      </c>
    </row>
    <row r="58" spans="1:24">
      <c r="A58" s="17"/>
      <c r="B58" s="10" t="s">
        <v>55</v>
      </c>
      <c r="C58" s="14"/>
      <c r="D58" s="18"/>
      <c r="E58" s="19">
        <v>0</v>
      </c>
      <c r="F58" s="19">
        <v>9740800</v>
      </c>
      <c r="G58" s="19">
        <v>0</v>
      </c>
      <c r="H58" s="19">
        <v>9740800</v>
      </c>
      <c r="I58" s="1">
        <f t="shared" si="8"/>
        <v>9740800</v>
      </c>
      <c r="V58" s="2">
        <f t="shared" si="2"/>
        <v>19481600</v>
      </c>
      <c r="W58" s="19">
        <v>9740800</v>
      </c>
      <c r="X58" s="1">
        <f t="shared" si="4"/>
        <v>29222400</v>
      </c>
    </row>
    <row r="59" spans="1:24">
      <c r="A59" s="17"/>
      <c r="B59" s="10" t="s">
        <v>56</v>
      </c>
      <c r="C59" s="14"/>
      <c r="D59" s="18"/>
      <c r="E59" s="19"/>
      <c r="F59" s="19"/>
      <c r="G59" s="19"/>
      <c r="H59" s="19"/>
      <c r="I59" s="1">
        <f t="shared" si="8"/>
        <v>0</v>
      </c>
      <c r="V59" s="2">
        <f t="shared" si="2"/>
        <v>0</v>
      </c>
      <c r="W59" s="19"/>
      <c r="X59" s="1">
        <f t="shared" si="4"/>
        <v>0</v>
      </c>
    </row>
    <row r="60" spans="1:24">
      <c r="A60" s="17"/>
      <c r="B60" s="10" t="s">
        <v>57</v>
      </c>
      <c r="C60" s="14"/>
      <c r="D60" s="18"/>
      <c r="E60" s="19">
        <v>0</v>
      </c>
      <c r="F60" s="19">
        <v>2572800</v>
      </c>
      <c r="G60" s="19">
        <v>0</v>
      </c>
      <c r="H60" s="19">
        <v>2572800</v>
      </c>
      <c r="I60" s="1">
        <f t="shared" si="8"/>
        <v>2572800</v>
      </c>
      <c r="V60" s="2">
        <f t="shared" si="2"/>
        <v>5145600</v>
      </c>
      <c r="W60" s="19">
        <v>2572800</v>
      </c>
      <c r="X60" s="1">
        <f t="shared" si="4"/>
        <v>7718400</v>
      </c>
    </row>
    <row r="61" spans="1:24">
      <c r="A61" s="17"/>
      <c r="B61" s="10" t="s">
        <v>58</v>
      </c>
      <c r="C61" s="14"/>
      <c r="D61" s="18"/>
      <c r="E61" s="19">
        <v>0</v>
      </c>
      <c r="F61" s="19">
        <v>24000</v>
      </c>
      <c r="G61" s="19">
        <v>0</v>
      </c>
      <c r="H61" s="19">
        <v>24000</v>
      </c>
      <c r="I61" s="1">
        <f t="shared" si="8"/>
        <v>24000</v>
      </c>
      <c r="V61" s="2">
        <f t="shared" si="2"/>
        <v>48000</v>
      </c>
      <c r="W61" s="19">
        <v>24000</v>
      </c>
      <c r="X61" s="1">
        <f t="shared" si="4"/>
        <v>72000</v>
      </c>
    </row>
    <row r="62" spans="1:24">
      <c r="A62" s="17"/>
      <c r="B62" s="10" t="s">
        <v>59</v>
      </c>
      <c r="C62" s="14"/>
      <c r="D62" s="18"/>
      <c r="E62" s="19"/>
      <c r="F62" s="19"/>
      <c r="G62" s="19"/>
      <c r="H62" s="19"/>
      <c r="I62" s="1">
        <f t="shared" si="8"/>
        <v>0</v>
      </c>
      <c r="V62" s="2">
        <f t="shared" si="2"/>
        <v>0</v>
      </c>
      <c r="W62" s="19"/>
      <c r="X62" s="1">
        <f t="shared" si="4"/>
        <v>0</v>
      </c>
    </row>
    <row r="63" spans="1:24">
      <c r="A63" s="17"/>
      <c r="B63" s="10" t="s">
        <v>60</v>
      </c>
      <c r="C63" s="14"/>
      <c r="D63" s="18"/>
      <c r="E63" s="19">
        <v>0</v>
      </c>
      <c r="F63" s="19">
        <v>45900</v>
      </c>
      <c r="G63" s="19">
        <v>0</v>
      </c>
      <c r="H63" s="19">
        <v>45900</v>
      </c>
      <c r="I63" s="1">
        <f t="shared" si="8"/>
        <v>45900</v>
      </c>
      <c r="V63" s="2">
        <f t="shared" si="2"/>
        <v>91800</v>
      </c>
      <c r="W63" s="19">
        <v>45900</v>
      </c>
      <c r="X63" s="1">
        <f t="shared" si="4"/>
        <v>137700</v>
      </c>
    </row>
    <row r="64" spans="1:24">
      <c r="A64" s="17"/>
      <c r="B64" s="10" t="s">
        <v>61</v>
      </c>
      <c r="C64" s="14"/>
      <c r="D64" s="18"/>
      <c r="E64" s="19">
        <v>0</v>
      </c>
      <c r="F64" s="19">
        <v>51738</v>
      </c>
      <c r="G64" s="19">
        <v>0</v>
      </c>
      <c r="H64" s="19">
        <v>51738</v>
      </c>
      <c r="I64" s="1">
        <f t="shared" si="8"/>
        <v>51738</v>
      </c>
      <c r="V64" s="2">
        <f t="shared" si="2"/>
        <v>103476</v>
      </c>
      <c r="W64" s="19">
        <v>51738</v>
      </c>
      <c r="X64" s="1">
        <f t="shared" si="4"/>
        <v>155214</v>
      </c>
    </row>
    <row r="65" spans="1:24">
      <c r="A65" s="17"/>
      <c r="B65" s="10" t="s">
        <v>62</v>
      </c>
      <c r="C65" s="14"/>
      <c r="D65" s="18"/>
      <c r="E65" s="19"/>
      <c r="F65" s="19"/>
      <c r="G65" s="19"/>
      <c r="H65" s="19"/>
      <c r="I65" s="1">
        <f t="shared" si="8"/>
        <v>0</v>
      </c>
      <c r="V65" s="2">
        <f t="shared" si="2"/>
        <v>0</v>
      </c>
      <c r="W65" s="19"/>
      <c r="X65" s="1">
        <f t="shared" si="4"/>
        <v>0</v>
      </c>
    </row>
    <row r="66" spans="1:24">
      <c r="A66" s="17"/>
      <c r="B66" s="10" t="s">
        <v>63</v>
      </c>
      <c r="C66" s="14"/>
      <c r="D66" s="18"/>
      <c r="E66" s="19">
        <v>0</v>
      </c>
      <c r="F66" s="19">
        <v>132300</v>
      </c>
      <c r="G66" s="19">
        <v>0</v>
      </c>
      <c r="H66" s="19">
        <v>132300</v>
      </c>
      <c r="I66" s="1">
        <f t="shared" si="8"/>
        <v>132300</v>
      </c>
      <c r="V66" s="2">
        <f t="shared" si="2"/>
        <v>264600</v>
      </c>
      <c r="W66" s="19">
        <v>132300</v>
      </c>
      <c r="X66" s="1">
        <f t="shared" si="4"/>
        <v>396900</v>
      </c>
    </row>
    <row r="67" spans="1:24">
      <c r="A67" s="17"/>
      <c r="B67" s="10" t="s">
        <v>64</v>
      </c>
      <c r="C67" s="14"/>
      <c r="D67" s="18"/>
      <c r="E67" s="19"/>
      <c r="F67" s="19"/>
      <c r="G67" s="19"/>
      <c r="H67" s="19"/>
      <c r="I67" s="1">
        <f t="shared" si="8"/>
        <v>0</v>
      </c>
      <c r="V67" s="2">
        <f t="shared" si="2"/>
        <v>0</v>
      </c>
      <c r="W67" s="19"/>
    </row>
    <row r="68" spans="1:24">
      <c r="A68" s="7"/>
      <c r="B68" s="40" t="s">
        <v>65</v>
      </c>
      <c r="C68" s="29"/>
      <c r="D68" s="38"/>
      <c r="E68" s="39">
        <v>-28321</v>
      </c>
      <c r="F68" s="39">
        <v>393870</v>
      </c>
      <c r="G68" s="39">
        <v>-28321</v>
      </c>
      <c r="H68" s="39">
        <v>422191</v>
      </c>
      <c r="I68" s="1">
        <f t="shared" si="8"/>
        <v>393870</v>
      </c>
      <c r="V68" s="2">
        <f t="shared" si="2"/>
        <v>787740</v>
      </c>
      <c r="W68" s="39">
        <v>422191</v>
      </c>
      <c r="X68" s="1">
        <f t="shared" si="4"/>
        <v>1209931</v>
      </c>
    </row>
    <row r="69" spans="1:24">
      <c r="A69" s="30"/>
      <c r="B69" s="30"/>
      <c r="C69" s="32"/>
      <c r="D69" s="41"/>
      <c r="E69" s="42"/>
      <c r="F69" s="42"/>
      <c r="G69" s="42"/>
      <c r="H69" s="42"/>
      <c r="W69" s="42"/>
    </row>
    <row r="70" spans="1:24">
      <c r="A70" s="5"/>
      <c r="B70" s="35" t="s">
        <v>66</v>
      </c>
      <c r="C70" s="8"/>
      <c r="D70" s="43"/>
      <c r="E70" s="44"/>
      <c r="F70" s="44"/>
      <c r="G70" s="44"/>
      <c r="H70" s="44"/>
      <c r="V70" s="2">
        <f t="shared" si="2"/>
        <v>0</v>
      </c>
      <c r="W70" s="44"/>
    </row>
    <row r="71" spans="1:24">
      <c r="A71" s="17"/>
      <c r="B71" s="10" t="s">
        <v>67</v>
      </c>
      <c r="C71" s="14"/>
      <c r="D71" s="18"/>
      <c r="E71" s="19"/>
      <c r="F71" s="19"/>
      <c r="G71" s="19"/>
      <c r="H71" s="19"/>
      <c r="V71" s="2">
        <f t="shared" si="2"/>
        <v>0</v>
      </c>
      <c r="W71" s="19"/>
    </row>
    <row r="72" spans="1:24">
      <c r="A72" s="17"/>
      <c r="B72" s="10" t="s">
        <v>68</v>
      </c>
      <c r="C72" s="14"/>
      <c r="D72" s="18"/>
      <c r="E72" s="19">
        <v>0</v>
      </c>
      <c r="F72" s="19">
        <v>777500</v>
      </c>
      <c r="G72" s="19">
        <v>0</v>
      </c>
      <c r="H72" s="19">
        <v>777500</v>
      </c>
      <c r="I72" s="1">
        <f t="shared" ref="I72:I85" si="9">SUM(G72:H72)</f>
        <v>777500</v>
      </c>
      <c r="V72" s="2">
        <f t="shared" si="2"/>
        <v>1555000</v>
      </c>
      <c r="W72" s="19">
        <v>777500</v>
      </c>
      <c r="X72" s="1">
        <f t="shared" si="4"/>
        <v>2332500</v>
      </c>
    </row>
    <row r="73" spans="1:24">
      <c r="A73" s="17"/>
      <c r="B73" s="10" t="s">
        <v>69</v>
      </c>
      <c r="C73" s="14"/>
      <c r="D73" s="18"/>
      <c r="E73" s="19"/>
      <c r="F73" s="19"/>
      <c r="G73" s="19"/>
      <c r="H73" s="19"/>
      <c r="I73" s="1">
        <f t="shared" si="9"/>
        <v>0</v>
      </c>
      <c r="V73" s="2">
        <f t="shared" si="2"/>
        <v>0</v>
      </c>
      <c r="W73" s="19"/>
      <c r="X73" s="1">
        <f t="shared" si="4"/>
        <v>0</v>
      </c>
    </row>
    <row r="74" spans="1:24">
      <c r="A74" s="17"/>
      <c r="B74" s="10" t="s">
        <v>70</v>
      </c>
      <c r="C74" s="14"/>
      <c r="D74" s="18"/>
      <c r="E74" s="19">
        <v>0</v>
      </c>
      <c r="F74" s="19">
        <v>1623000</v>
      </c>
      <c r="G74" s="19">
        <v>0</v>
      </c>
      <c r="H74" s="19">
        <v>1623000</v>
      </c>
      <c r="I74" s="1">
        <f t="shared" si="9"/>
        <v>1623000</v>
      </c>
      <c r="V74" s="2">
        <f t="shared" si="2"/>
        <v>3246000</v>
      </c>
      <c r="W74" s="19">
        <v>1623000</v>
      </c>
      <c r="X74" s="1">
        <f t="shared" si="4"/>
        <v>4869000</v>
      </c>
    </row>
    <row r="75" spans="1:24">
      <c r="A75" s="17"/>
      <c r="B75" s="10" t="s">
        <v>71</v>
      </c>
      <c r="C75" s="14"/>
      <c r="D75" s="18"/>
      <c r="E75" s="19"/>
      <c r="F75" s="19"/>
      <c r="G75" s="19"/>
      <c r="H75" s="19"/>
      <c r="I75" s="1">
        <f t="shared" si="9"/>
        <v>0</v>
      </c>
      <c r="V75" s="2">
        <f t="shared" ref="V75:V88" si="10">SUM(G75:U75)</f>
        <v>0</v>
      </c>
      <c r="W75" s="19"/>
      <c r="X75" s="1">
        <f t="shared" si="4"/>
        <v>0</v>
      </c>
    </row>
    <row r="76" spans="1:24">
      <c r="A76" s="17"/>
      <c r="B76" s="10" t="s">
        <v>72</v>
      </c>
      <c r="C76" s="14"/>
      <c r="D76" s="18"/>
      <c r="E76" s="19">
        <v>0</v>
      </c>
      <c r="F76" s="19">
        <v>39000</v>
      </c>
      <c r="G76" s="19">
        <v>0</v>
      </c>
      <c r="H76" s="19">
        <v>39000</v>
      </c>
      <c r="I76" s="1">
        <f t="shared" si="9"/>
        <v>39000</v>
      </c>
      <c r="V76" s="2">
        <f t="shared" si="10"/>
        <v>78000</v>
      </c>
      <c r="W76" s="19">
        <v>39000</v>
      </c>
      <c r="X76" s="1">
        <f t="shared" si="4"/>
        <v>117000</v>
      </c>
    </row>
    <row r="77" spans="1:24">
      <c r="A77" s="17"/>
      <c r="B77" s="10" t="s">
        <v>73</v>
      </c>
      <c r="C77" s="14"/>
      <c r="D77" s="18"/>
      <c r="E77" s="19"/>
      <c r="F77" s="19"/>
      <c r="G77" s="19"/>
      <c r="H77" s="19"/>
      <c r="I77" s="1">
        <f t="shared" si="9"/>
        <v>0</v>
      </c>
      <c r="V77" s="2">
        <f t="shared" si="10"/>
        <v>0</v>
      </c>
      <c r="W77" s="19"/>
      <c r="X77" s="1">
        <f t="shared" si="4"/>
        <v>0</v>
      </c>
    </row>
    <row r="78" spans="1:24">
      <c r="A78" s="17"/>
      <c r="B78" s="10" t="s">
        <v>74</v>
      </c>
      <c r="C78" s="14"/>
      <c r="D78" s="18"/>
      <c r="E78" s="19"/>
      <c r="F78" s="19"/>
      <c r="G78" s="19"/>
      <c r="H78" s="19"/>
      <c r="I78" s="1">
        <f t="shared" si="9"/>
        <v>0</v>
      </c>
      <c r="V78" s="2">
        <f t="shared" si="10"/>
        <v>0</v>
      </c>
      <c r="W78" s="19"/>
      <c r="X78" s="1">
        <f t="shared" si="4"/>
        <v>0</v>
      </c>
    </row>
    <row r="79" spans="1:24">
      <c r="A79" s="17"/>
      <c r="B79" s="10" t="s">
        <v>75</v>
      </c>
      <c r="C79" s="14"/>
      <c r="D79" s="18"/>
      <c r="E79" s="19"/>
      <c r="F79" s="19">
        <v>1182000</v>
      </c>
      <c r="G79" s="19"/>
      <c r="H79" s="19">
        <v>1182000</v>
      </c>
      <c r="I79" s="1">
        <f t="shared" si="9"/>
        <v>1182000</v>
      </c>
      <c r="V79" s="2">
        <f t="shared" si="10"/>
        <v>2364000</v>
      </c>
      <c r="W79" s="19">
        <v>1182000</v>
      </c>
      <c r="X79" s="1">
        <f t="shared" si="4"/>
        <v>3546000</v>
      </c>
    </row>
    <row r="80" spans="1:24">
      <c r="A80" s="17"/>
      <c r="B80" s="10" t="s">
        <v>76</v>
      </c>
      <c r="C80" s="14"/>
      <c r="D80" s="18"/>
      <c r="E80" s="19"/>
      <c r="F80" s="19"/>
      <c r="G80" s="19"/>
      <c r="H80" s="19"/>
      <c r="I80" s="1">
        <f t="shared" si="9"/>
        <v>0</v>
      </c>
      <c r="V80" s="2">
        <f t="shared" si="10"/>
        <v>0</v>
      </c>
      <c r="W80" s="19"/>
      <c r="X80" s="1">
        <f t="shared" si="4"/>
        <v>0</v>
      </c>
    </row>
    <row r="81" spans="1:25">
      <c r="A81" s="17"/>
      <c r="B81" s="10" t="s">
        <v>109</v>
      </c>
      <c r="C81" s="14"/>
      <c r="D81" s="18"/>
      <c r="E81" s="19">
        <v>2024500</v>
      </c>
      <c r="F81" s="19">
        <v>2024500</v>
      </c>
      <c r="G81" s="19">
        <v>2024500</v>
      </c>
      <c r="H81" s="19"/>
      <c r="I81" s="1">
        <f t="shared" si="9"/>
        <v>2024500</v>
      </c>
      <c r="V81" s="2">
        <f t="shared" ref="V81:V82" si="11">SUM(G81:U81)</f>
        <v>4049000</v>
      </c>
      <c r="W81" s="19">
        <v>1182000</v>
      </c>
      <c r="X81" s="1">
        <f t="shared" ref="X81:X82" si="12">SUM(V81:W81)</f>
        <v>5231000</v>
      </c>
    </row>
    <row r="82" spans="1:25">
      <c r="A82" s="17"/>
      <c r="B82" s="10" t="s">
        <v>110</v>
      </c>
      <c r="C82" s="14"/>
      <c r="D82" s="18"/>
      <c r="E82" s="19"/>
      <c r="F82" s="19"/>
      <c r="G82" s="19"/>
      <c r="H82" s="19"/>
      <c r="I82" s="1">
        <f t="shared" si="9"/>
        <v>0</v>
      </c>
      <c r="V82" s="2">
        <f t="shared" si="11"/>
        <v>0</v>
      </c>
      <c r="W82" s="19"/>
      <c r="X82" s="1">
        <f t="shared" si="12"/>
        <v>0</v>
      </c>
    </row>
    <row r="83" spans="1:25">
      <c r="A83" s="17"/>
      <c r="B83" s="10" t="s">
        <v>77</v>
      </c>
      <c r="C83" s="14"/>
      <c r="D83" s="18"/>
      <c r="E83" s="19">
        <v>0</v>
      </c>
      <c r="F83" s="19">
        <v>40000</v>
      </c>
      <c r="G83" s="19">
        <v>0</v>
      </c>
      <c r="H83" s="19">
        <v>40000</v>
      </c>
      <c r="I83" s="1">
        <f t="shared" si="9"/>
        <v>40000</v>
      </c>
      <c r="V83" s="2">
        <f t="shared" si="10"/>
        <v>80000</v>
      </c>
      <c r="W83" s="19">
        <v>40000</v>
      </c>
      <c r="X83" s="1">
        <f t="shared" si="4"/>
        <v>120000</v>
      </c>
    </row>
    <row r="84" spans="1:25">
      <c r="A84" s="17"/>
      <c r="B84" s="10" t="s">
        <v>78</v>
      </c>
      <c r="C84" s="14"/>
      <c r="D84" s="18"/>
      <c r="E84" s="19"/>
      <c r="F84" s="19"/>
      <c r="G84" s="19"/>
      <c r="H84" s="19"/>
      <c r="I84" s="1">
        <f t="shared" si="9"/>
        <v>0</v>
      </c>
      <c r="V84" s="2">
        <f t="shared" si="10"/>
        <v>0</v>
      </c>
      <c r="W84" s="19"/>
      <c r="X84" s="1">
        <f t="shared" si="4"/>
        <v>0</v>
      </c>
    </row>
    <row r="85" spans="1:25">
      <c r="A85" s="17"/>
      <c r="B85" s="10" t="s">
        <v>79</v>
      </c>
      <c r="C85" s="14"/>
      <c r="D85" s="18"/>
      <c r="E85" s="19">
        <v>0</v>
      </c>
      <c r="F85" s="19">
        <v>69320</v>
      </c>
      <c r="G85" s="19">
        <v>0</v>
      </c>
      <c r="H85" s="19">
        <v>69320</v>
      </c>
      <c r="I85" s="1">
        <f t="shared" si="9"/>
        <v>69320</v>
      </c>
      <c r="V85" s="2">
        <f t="shared" si="10"/>
        <v>138640</v>
      </c>
      <c r="W85" s="19">
        <v>69320</v>
      </c>
      <c r="X85" s="1">
        <f t="shared" si="4"/>
        <v>207960</v>
      </c>
    </row>
    <row r="86" spans="1:25">
      <c r="A86" s="17"/>
      <c r="B86" s="10"/>
      <c r="C86" s="14"/>
      <c r="D86" s="18"/>
      <c r="E86" s="19"/>
      <c r="F86" s="19"/>
      <c r="G86" s="19"/>
      <c r="H86" s="19"/>
      <c r="V86" s="2">
        <f t="shared" si="10"/>
        <v>0</v>
      </c>
      <c r="W86" s="19"/>
      <c r="X86" s="1">
        <f t="shared" si="4"/>
        <v>0</v>
      </c>
    </row>
    <row r="87" spans="1:25">
      <c r="A87" s="17"/>
      <c r="B87" s="10"/>
      <c r="C87" s="14"/>
      <c r="D87" s="18"/>
      <c r="E87" s="19"/>
      <c r="F87" s="19"/>
      <c r="G87" s="19"/>
      <c r="H87" s="19"/>
      <c r="V87" s="2">
        <f t="shared" si="10"/>
        <v>0</v>
      </c>
      <c r="W87" s="19"/>
      <c r="X87" s="1">
        <f t="shared" si="4"/>
        <v>0</v>
      </c>
    </row>
    <row r="88" spans="1:25">
      <c r="A88" s="17"/>
      <c r="B88" s="20" t="s">
        <v>6</v>
      </c>
      <c r="C88" s="14"/>
      <c r="D88" s="21">
        <f>SUM(D56:D57)</f>
        <v>24400000</v>
      </c>
      <c r="E88" s="21">
        <f>SUM(E56:E85)</f>
        <v>1996179</v>
      </c>
      <c r="F88" s="21">
        <f>SUM(F56:F85)</f>
        <v>23166404</v>
      </c>
      <c r="G88" s="21">
        <f>SUM(G56:G85)</f>
        <v>1996179</v>
      </c>
      <c r="H88" s="21">
        <f>SUM(H56:H85)</f>
        <v>21170225</v>
      </c>
      <c r="V88" s="2">
        <f t="shared" si="10"/>
        <v>23166404</v>
      </c>
      <c r="W88" s="21">
        <f>SUM(W56:W85)</f>
        <v>22352225</v>
      </c>
      <c r="X88" s="1">
        <f>SUM(X56:X87)</f>
        <v>68685033</v>
      </c>
    </row>
    <row r="89" spans="1:25" ht="27" customHeight="1">
      <c r="A89" s="45"/>
      <c r="B89" s="46" t="s">
        <v>80</v>
      </c>
      <c r="C89" s="47"/>
      <c r="D89" s="48">
        <f>SUM(D13,D23:D24,D27,D34,D53,D88)</f>
        <v>40400000</v>
      </c>
      <c r="E89" s="48">
        <f>SUM(E13,E23,E27,E30,E34,E37,E53,E88)</f>
        <v>4299744.92</v>
      </c>
      <c r="F89" s="48">
        <f>SUM(F13,F23,F27,F30,F34,F37,F53,F88)</f>
        <v>43536385.659999996</v>
      </c>
      <c r="G89" s="48">
        <f>SUM(G13,G23,G27,G30,G34,G37,G53,G88)</f>
        <v>4299744.92</v>
      </c>
      <c r="H89" s="48">
        <f>SUM(H13,H23,H27,H30,H34,H37,H53,H88)</f>
        <v>39236640.739999995</v>
      </c>
      <c r="V89" s="2">
        <f>SUM(V9:V87)</f>
        <v>108126114.22</v>
      </c>
      <c r="W89" s="48">
        <f>SUM(W13,W23,W27,W30,W34,W37,W53,W88)</f>
        <v>39735279.5</v>
      </c>
      <c r="X89" s="1">
        <f t="shared" si="4"/>
        <v>147861393.72</v>
      </c>
      <c r="Y89" s="1">
        <f>SUM(V89+W89)</f>
        <v>147861393.72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D20" sqref="D20"/>
    </sheetView>
  </sheetViews>
  <sheetFormatPr defaultRowHeight="21"/>
  <cols>
    <col min="1" max="1" width="11" style="52" customWidth="1"/>
    <col min="2" max="2" width="14.5" style="52" customWidth="1"/>
    <col min="3" max="3" width="14.375" style="52" customWidth="1"/>
    <col min="4" max="4" width="16.25" style="52" customWidth="1"/>
    <col min="5" max="5" width="29" style="52" customWidth="1"/>
    <col min="6" max="6" width="39.125" style="52" customWidth="1"/>
    <col min="7" max="7" width="9.5" style="52" customWidth="1"/>
    <col min="8" max="16384" width="9" style="52"/>
  </cols>
  <sheetData>
    <row r="1" spans="1:7">
      <c r="A1" s="199" t="s">
        <v>0</v>
      </c>
      <c r="B1" s="199"/>
      <c r="C1" s="199"/>
      <c r="D1" s="199"/>
      <c r="E1" s="199"/>
      <c r="F1" s="199"/>
      <c r="G1" s="199"/>
    </row>
    <row r="2" spans="1:7">
      <c r="A2" s="199" t="s">
        <v>26</v>
      </c>
      <c r="B2" s="199"/>
      <c r="C2" s="199"/>
      <c r="D2" s="199"/>
      <c r="E2" s="199"/>
      <c r="F2" s="199"/>
      <c r="G2" s="199"/>
    </row>
    <row r="3" spans="1:7">
      <c r="A3" s="199" t="s">
        <v>107</v>
      </c>
      <c r="B3" s="199"/>
      <c r="C3" s="199"/>
      <c r="D3" s="199"/>
      <c r="E3" s="199"/>
      <c r="F3" s="199"/>
      <c r="G3" s="199"/>
    </row>
    <row r="4" spans="1:7">
      <c r="A4" s="200" t="s">
        <v>81</v>
      </c>
      <c r="B4" s="200"/>
      <c r="C4" s="200"/>
      <c r="D4" s="200"/>
      <c r="E4" s="200"/>
      <c r="F4" s="200"/>
      <c r="G4" s="200"/>
    </row>
    <row r="5" spans="1:7">
      <c r="A5" s="53" t="s">
        <v>82</v>
      </c>
      <c r="B5" s="53" t="s">
        <v>83</v>
      </c>
      <c r="C5" s="53" t="s">
        <v>84</v>
      </c>
      <c r="D5" s="53" t="s">
        <v>85</v>
      </c>
      <c r="E5" s="53" t="s">
        <v>86</v>
      </c>
      <c r="F5" s="53" t="s">
        <v>87</v>
      </c>
      <c r="G5" s="53" t="s">
        <v>4</v>
      </c>
    </row>
    <row r="6" spans="1:7">
      <c r="A6" s="54" t="s">
        <v>88</v>
      </c>
      <c r="B6" s="54" t="s">
        <v>89</v>
      </c>
      <c r="C6" s="54" t="s">
        <v>90</v>
      </c>
      <c r="D6" s="54" t="s">
        <v>7</v>
      </c>
      <c r="E6" s="54" t="s">
        <v>91</v>
      </c>
      <c r="F6" s="54" t="s">
        <v>92</v>
      </c>
      <c r="G6" s="55">
        <v>110444</v>
      </c>
    </row>
    <row r="7" spans="1:7">
      <c r="A7" s="56"/>
      <c r="B7" s="56"/>
      <c r="C7" s="56"/>
      <c r="D7" s="56"/>
      <c r="E7" s="56" t="s">
        <v>93</v>
      </c>
      <c r="F7" s="56" t="s">
        <v>94</v>
      </c>
      <c r="G7" s="57"/>
    </row>
    <row r="8" spans="1:7">
      <c r="A8" s="56" t="s">
        <v>88</v>
      </c>
      <c r="B8" s="56" t="s">
        <v>89</v>
      </c>
      <c r="C8" s="56" t="s">
        <v>95</v>
      </c>
      <c r="D8" s="56" t="s">
        <v>7</v>
      </c>
      <c r="E8" s="56" t="s">
        <v>91</v>
      </c>
      <c r="F8" s="56" t="s">
        <v>92</v>
      </c>
      <c r="G8" s="57">
        <v>72326</v>
      </c>
    </row>
    <row r="9" spans="1:7">
      <c r="A9" s="56"/>
      <c r="B9" s="56"/>
      <c r="C9" s="56"/>
      <c r="D9" s="56"/>
      <c r="E9" s="56" t="s">
        <v>93</v>
      </c>
      <c r="F9" s="56" t="s">
        <v>94</v>
      </c>
      <c r="G9" s="57"/>
    </row>
    <row r="10" spans="1:7">
      <c r="A10" s="56" t="s">
        <v>88</v>
      </c>
      <c r="B10" s="56" t="s">
        <v>96</v>
      </c>
      <c r="C10" s="56" t="s">
        <v>97</v>
      </c>
      <c r="D10" s="56" t="s">
        <v>7</v>
      </c>
      <c r="E10" s="56" t="s">
        <v>91</v>
      </c>
      <c r="F10" s="56" t="s">
        <v>92</v>
      </c>
      <c r="G10" s="57">
        <v>49501</v>
      </c>
    </row>
    <row r="11" spans="1:7">
      <c r="A11" s="56"/>
      <c r="B11" s="56"/>
      <c r="C11" s="56" t="s">
        <v>96</v>
      </c>
      <c r="D11" s="56"/>
      <c r="E11" s="56" t="s">
        <v>93</v>
      </c>
      <c r="F11" s="56" t="s">
        <v>98</v>
      </c>
      <c r="G11" s="57"/>
    </row>
    <row r="12" spans="1:7">
      <c r="A12" s="56" t="s">
        <v>88</v>
      </c>
      <c r="B12" s="56" t="s">
        <v>99</v>
      </c>
      <c r="C12" s="56" t="s">
        <v>100</v>
      </c>
      <c r="D12" s="56" t="s">
        <v>8</v>
      </c>
      <c r="E12" s="56" t="s">
        <v>101</v>
      </c>
      <c r="F12" s="56" t="s">
        <v>102</v>
      </c>
      <c r="G12" s="57">
        <v>10000</v>
      </c>
    </row>
    <row r="13" spans="1:7">
      <c r="A13" s="56"/>
      <c r="B13" s="56" t="s">
        <v>103</v>
      </c>
      <c r="C13" s="56" t="s">
        <v>104</v>
      </c>
      <c r="D13" s="56"/>
      <c r="E13" s="56"/>
      <c r="F13" s="56" t="s">
        <v>105</v>
      </c>
      <c r="G13" s="57"/>
    </row>
    <row r="14" spans="1:7">
      <c r="A14" s="56"/>
      <c r="B14" s="56"/>
      <c r="C14" s="56" t="s">
        <v>106</v>
      </c>
      <c r="D14" s="56"/>
      <c r="E14" s="56"/>
      <c r="F14" s="56"/>
      <c r="G14" s="57"/>
    </row>
    <row r="15" spans="1:7">
      <c r="A15" s="201" t="s">
        <v>6</v>
      </c>
      <c r="B15" s="202"/>
      <c r="C15" s="202"/>
      <c r="D15" s="202"/>
      <c r="E15" s="202"/>
      <c r="F15" s="203"/>
      <c r="G15" s="58">
        <f>SUM(G5:G14)</f>
        <v>242271</v>
      </c>
    </row>
  </sheetData>
  <mergeCells count="5">
    <mergeCell ref="A1:G1"/>
    <mergeCell ref="A2:G2"/>
    <mergeCell ref="A3:G3"/>
    <mergeCell ref="A4:G4"/>
    <mergeCell ref="A15:F15"/>
  </mergeCells>
  <pageMargins left="0.31496062992125984" right="0.1574803149606299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1"/>
  <sheetViews>
    <sheetView showGridLines="0" workbookViewId="0">
      <pane ySplit="9" topLeftCell="A50" activePane="bottomLeft" state="frozen"/>
      <selection pane="bottomLeft" activeCell="E55" sqref="E55"/>
    </sheetView>
  </sheetViews>
  <sheetFormatPr defaultRowHeight="14.25"/>
  <cols>
    <col min="1" max="1" width="47.125" style="60" customWidth="1"/>
    <col min="2" max="2" width="3.75" style="60" customWidth="1"/>
    <col min="3" max="3" width="11.125" style="60" customWidth="1"/>
    <col min="4" max="5" width="15.75" style="60" customWidth="1"/>
    <col min="6" max="6" width="12.75" style="60" bestFit="1" customWidth="1"/>
    <col min="7" max="7" width="9" style="60"/>
    <col min="8" max="8" width="12.75" style="60" bestFit="1" customWidth="1"/>
    <col min="9" max="16384" width="9" style="60"/>
  </cols>
  <sheetData>
    <row r="1" spans="1:5" ht="1.9" customHeight="1"/>
    <row r="2" spans="1:5" ht="17.25" customHeight="1">
      <c r="A2" s="206" t="s">
        <v>0</v>
      </c>
      <c r="B2" s="149"/>
      <c r="C2" s="149"/>
      <c r="D2" s="149"/>
      <c r="E2" s="149"/>
    </row>
    <row r="3" spans="1:5" ht="0.95" customHeight="1"/>
    <row r="4" spans="1:5" ht="17.25" customHeight="1">
      <c r="A4" s="207" t="s">
        <v>111</v>
      </c>
      <c r="B4" s="149"/>
      <c r="C4" s="149"/>
      <c r="D4" s="149"/>
      <c r="E4" s="149"/>
    </row>
    <row r="5" spans="1:5" ht="0.2" customHeight="1"/>
    <row r="6" spans="1:5" ht="17.25" customHeight="1">
      <c r="A6" s="207" t="s">
        <v>112</v>
      </c>
      <c r="B6" s="149"/>
      <c r="C6" s="149"/>
      <c r="D6" s="149"/>
      <c r="E6" s="149"/>
    </row>
    <row r="7" spans="1:5" ht="1.5" customHeight="1"/>
    <row r="8" spans="1:5" ht="18" customHeight="1">
      <c r="A8" s="208" t="s">
        <v>108</v>
      </c>
      <c r="B8" s="149"/>
      <c r="C8" s="149"/>
      <c r="D8" s="149"/>
      <c r="E8" s="149"/>
    </row>
    <row r="9" spans="1:5" ht="6.4" customHeight="1"/>
    <row r="10" spans="1:5" ht="0.95" customHeight="1"/>
    <row r="11" spans="1:5">
      <c r="A11" s="181" t="s">
        <v>2</v>
      </c>
      <c r="B11" s="152"/>
      <c r="C11" s="61" t="s">
        <v>3</v>
      </c>
      <c r="D11" s="61" t="s">
        <v>113</v>
      </c>
      <c r="E11" s="61" t="s">
        <v>114</v>
      </c>
    </row>
    <row r="12" spans="1:5" ht="21.75" customHeight="1">
      <c r="A12" s="205" t="s">
        <v>115</v>
      </c>
      <c r="B12" s="152"/>
      <c r="C12" s="62">
        <v>111201</v>
      </c>
      <c r="D12" s="63">
        <v>17901026.489999998</v>
      </c>
      <c r="E12" s="63">
        <v>0</v>
      </c>
    </row>
    <row r="13" spans="1:5" ht="21.75" customHeight="1">
      <c r="A13" s="205" t="s">
        <v>116</v>
      </c>
      <c r="B13" s="152"/>
      <c r="C13" s="62">
        <v>111201</v>
      </c>
      <c r="D13" s="63">
        <v>689123.86</v>
      </c>
      <c r="E13" s="63">
        <v>0</v>
      </c>
    </row>
    <row r="14" spans="1:5" ht="21.75" customHeight="1">
      <c r="A14" s="205" t="s">
        <v>117</v>
      </c>
      <c r="B14" s="152"/>
      <c r="C14" s="62">
        <v>111201</v>
      </c>
      <c r="D14" s="63">
        <v>2922443.92</v>
      </c>
      <c r="E14" s="63">
        <v>0</v>
      </c>
    </row>
    <row r="15" spans="1:5" ht="21.75" customHeight="1">
      <c r="A15" s="205" t="s">
        <v>118</v>
      </c>
      <c r="B15" s="152"/>
      <c r="C15" s="62">
        <v>111201</v>
      </c>
      <c r="D15" s="63">
        <v>5344031.28</v>
      </c>
      <c r="E15" s="63">
        <v>0</v>
      </c>
    </row>
    <row r="16" spans="1:5" ht="21.75" customHeight="1">
      <c r="A16" s="205" t="s">
        <v>119</v>
      </c>
      <c r="B16" s="152"/>
      <c r="C16" s="62">
        <v>113200</v>
      </c>
      <c r="D16" s="63">
        <v>2024500</v>
      </c>
      <c r="E16" s="63">
        <v>0</v>
      </c>
    </row>
    <row r="17" spans="1:6" ht="21.75" customHeight="1">
      <c r="A17" s="205" t="s">
        <v>120</v>
      </c>
      <c r="B17" s="152"/>
      <c r="C17" s="62">
        <v>113500</v>
      </c>
      <c r="D17" s="63">
        <v>354000</v>
      </c>
      <c r="E17" s="63">
        <v>0</v>
      </c>
    </row>
    <row r="18" spans="1:6" ht="21.75" customHeight="1">
      <c r="A18" s="205" t="s">
        <v>121</v>
      </c>
      <c r="B18" s="152"/>
      <c r="C18" s="62">
        <v>211000</v>
      </c>
      <c r="D18" s="63">
        <v>0</v>
      </c>
      <c r="E18" s="63">
        <v>5458340</v>
      </c>
    </row>
    <row r="19" spans="1:6" ht="21.75" customHeight="1">
      <c r="A19" s="205" t="s">
        <v>122</v>
      </c>
      <c r="B19" s="152"/>
      <c r="C19" s="62">
        <v>213000</v>
      </c>
      <c r="D19" s="63">
        <v>0</v>
      </c>
      <c r="E19" s="63">
        <v>25300</v>
      </c>
    </row>
    <row r="20" spans="1:6" ht="21.75" customHeight="1">
      <c r="A20" s="205" t="s">
        <v>123</v>
      </c>
      <c r="B20" s="152"/>
      <c r="C20" s="62">
        <v>215001</v>
      </c>
      <c r="D20" s="63">
        <v>0</v>
      </c>
      <c r="E20" s="63">
        <v>4087.15</v>
      </c>
    </row>
    <row r="21" spans="1:6" ht="21.75" customHeight="1">
      <c r="A21" s="205" t="s">
        <v>124</v>
      </c>
      <c r="B21" s="152"/>
      <c r="C21" s="62">
        <v>215005</v>
      </c>
      <c r="D21" s="63">
        <v>0</v>
      </c>
      <c r="E21" s="63">
        <v>2612.4899999999998</v>
      </c>
    </row>
    <row r="22" spans="1:6" ht="21.75" customHeight="1">
      <c r="A22" s="205" t="s">
        <v>125</v>
      </c>
      <c r="B22" s="152"/>
      <c r="C22" s="62">
        <v>215008</v>
      </c>
      <c r="D22" s="63">
        <v>0</v>
      </c>
      <c r="E22" s="63">
        <v>597300</v>
      </c>
    </row>
    <row r="23" spans="1:6" ht="21.75" customHeight="1">
      <c r="A23" s="205" t="s">
        <v>126</v>
      </c>
      <c r="B23" s="152"/>
      <c r="C23" s="62">
        <v>215013</v>
      </c>
      <c r="D23" s="63">
        <v>0</v>
      </c>
      <c r="E23" s="63">
        <v>6031</v>
      </c>
    </row>
    <row r="24" spans="1:6" ht="21.75" customHeight="1">
      <c r="A24" s="205" t="s">
        <v>127</v>
      </c>
      <c r="B24" s="152"/>
      <c r="C24" s="62">
        <v>215014</v>
      </c>
      <c r="D24" s="63">
        <v>0</v>
      </c>
      <c r="E24" s="63">
        <v>46000</v>
      </c>
    </row>
    <row r="25" spans="1:6" ht="21.75" customHeight="1">
      <c r="A25" s="205" t="s">
        <v>128</v>
      </c>
      <c r="B25" s="152"/>
      <c r="C25" s="62">
        <v>215016</v>
      </c>
      <c r="D25" s="63">
        <v>0</v>
      </c>
      <c r="E25" s="63">
        <v>1043123.86</v>
      </c>
    </row>
    <row r="26" spans="1:6" ht="21.75" customHeight="1">
      <c r="A26" s="205" t="s">
        <v>129</v>
      </c>
      <c r="B26" s="152"/>
      <c r="C26" s="62">
        <v>215999</v>
      </c>
      <c r="D26" s="63">
        <v>0</v>
      </c>
      <c r="E26" s="63">
        <v>28321</v>
      </c>
      <c r="F26" s="64"/>
    </row>
    <row r="27" spans="1:6" ht="21.75" customHeight="1">
      <c r="A27" s="205" t="s">
        <v>130</v>
      </c>
      <c r="B27" s="152"/>
      <c r="C27" s="62">
        <v>310000</v>
      </c>
      <c r="D27" s="63">
        <v>0</v>
      </c>
      <c r="E27" s="63">
        <v>3177216.24</v>
      </c>
    </row>
    <row r="28" spans="1:6" ht="21.75" customHeight="1">
      <c r="A28" s="205" t="s">
        <v>131</v>
      </c>
      <c r="B28" s="152"/>
      <c r="C28" s="62">
        <v>320000</v>
      </c>
      <c r="D28" s="63">
        <v>0</v>
      </c>
      <c r="E28" s="63">
        <v>10762119.119999999</v>
      </c>
    </row>
    <row r="29" spans="1:6" ht="21.75" customHeight="1">
      <c r="A29" s="205" t="s">
        <v>9</v>
      </c>
      <c r="B29" s="152"/>
      <c r="C29" s="62">
        <v>411001</v>
      </c>
      <c r="D29" s="63">
        <v>0</v>
      </c>
      <c r="E29" s="63">
        <v>89243.4</v>
      </c>
    </row>
    <row r="30" spans="1:6" ht="21.75" customHeight="1">
      <c r="A30" s="205" t="s">
        <v>10</v>
      </c>
      <c r="B30" s="152"/>
      <c r="C30" s="62">
        <v>411002</v>
      </c>
      <c r="D30" s="63">
        <v>0</v>
      </c>
      <c r="E30" s="63">
        <v>40928.910000000003</v>
      </c>
    </row>
    <row r="31" spans="1:6" ht="21.75" customHeight="1">
      <c r="A31" s="205" t="s">
        <v>11</v>
      </c>
      <c r="B31" s="152"/>
      <c r="C31" s="62">
        <v>411003</v>
      </c>
      <c r="D31" s="63">
        <v>0</v>
      </c>
      <c r="E31" s="63">
        <v>10130</v>
      </c>
    </row>
    <row r="32" spans="1:6" ht="21.75" customHeight="1">
      <c r="A32" s="205" t="s">
        <v>12</v>
      </c>
      <c r="B32" s="152"/>
      <c r="C32" s="62">
        <v>412103</v>
      </c>
      <c r="D32" s="63">
        <v>0</v>
      </c>
      <c r="E32" s="63">
        <v>1125.2</v>
      </c>
    </row>
    <row r="33" spans="1:5" ht="21.75" customHeight="1">
      <c r="A33" s="205" t="s">
        <v>132</v>
      </c>
      <c r="B33" s="152"/>
      <c r="C33" s="62">
        <v>412128</v>
      </c>
      <c r="D33" s="63">
        <v>0</v>
      </c>
      <c r="E33" s="63">
        <v>620</v>
      </c>
    </row>
    <row r="34" spans="1:5" ht="21.75" customHeight="1">
      <c r="A34" s="205" t="s">
        <v>133</v>
      </c>
      <c r="B34" s="152"/>
      <c r="C34" s="62">
        <v>412199</v>
      </c>
      <c r="D34" s="63">
        <v>0</v>
      </c>
      <c r="E34" s="63">
        <v>11888</v>
      </c>
    </row>
    <row r="35" spans="1:5" ht="21.75" customHeight="1">
      <c r="A35" s="205" t="s">
        <v>13</v>
      </c>
      <c r="B35" s="152"/>
      <c r="C35" s="62">
        <v>412202</v>
      </c>
      <c r="D35" s="63">
        <v>0</v>
      </c>
      <c r="E35" s="63">
        <v>1800</v>
      </c>
    </row>
    <row r="36" spans="1:5" ht="21.75" customHeight="1">
      <c r="A36" s="205" t="s">
        <v>14</v>
      </c>
      <c r="B36" s="152"/>
      <c r="C36" s="62">
        <v>412210</v>
      </c>
      <c r="D36" s="63">
        <v>0</v>
      </c>
      <c r="E36" s="63">
        <v>53483</v>
      </c>
    </row>
    <row r="37" spans="1:5" ht="21.75" customHeight="1">
      <c r="A37" s="205" t="s">
        <v>15</v>
      </c>
      <c r="B37" s="152"/>
      <c r="C37" s="62">
        <v>412399</v>
      </c>
      <c r="D37" s="63">
        <v>0</v>
      </c>
      <c r="E37" s="63">
        <v>380</v>
      </c>
    </row>
    <row r="38" spans="1:5" ht="21.75" customHeight="1">
      <c r="A38" s="205" t="s">
        <v>16</v>
      </c>
      <c r="B38" s="152"/>
      <c r="C38" s="62">
        <v>413003</v>
      </c>
      <c r="D38" s="63">
        <v>0</v>
      </c>
      <c r="E38" s="63">
        <v>148610.32999999999</v>
      </c>
    </row>
    <row r="39" spans="1:5" ht="21.75" customHeight="1">
      <c r="A39" s="205" t="s">
        <v>134</v>
      </c>
      <c r="B39" s="152"/>
      <c r="C39" s="62">
        <v>413004</v>
      </c>
      <c r="D39" s="63">
        <v>0</v>
      </c>
      <c r="E39" s="63">
        <v>282</v>
      </c>
    </row>
    <row r="40" spans="1:5" ht="21.75" customHeight="1">
      <c r="A40" s="205" t="s">
        <v>17</v>
      </c>
      <c r="B40" s="152"/>
      <c r="C40" s="62">
        <v>415004</v>
      </c>
      <c r="D40" s="63">
        <v>0</v>
      </c>
      <c r="E40" s="63">
        <v>42000</v>
      </c>
    </row>
    <row r="41" spans="1:5" ht="21.75" customHeight="1">
      <c r="A41" s="205" t="s">
        <v>18</v>
      </c>
      <c r="B41" s="152"/>
      <c r="C41" s="62">
        <v>415999</v>
      </c>
      <c r="D41" s="63">
        <v>0</v>
      </c>
      <c r="E41" s="63">
        <v>300</v>
      </c>
    </row>
    <row r="42" spans="1:5" ht="21.75" customHeight="1">
      <c r="A42" s="205" t="s">
        <v>135</v>
      </c>
      <c r="B42" s="152"/>
      <c r="C42" s="62">
        <v>421001</v>
      </c>
      <c r="D42" s="63">
        <v>0</v>
      </c>
      <c r="E42" s="63">
        <v>385846.01</v>
      </c>
    </row>
    <row r="43" spans="1:5" ht="21.75" customHeight="1">
      <c r="A43" s="205" t="s">
        <v>136</v>
      </c>
      <c r="B43" s="152"/>
      <c r="C43" s="62">
        <v>421002</v>
      </c>
      <c r="D43" s="63">
        <v>0</v>
      </c>
      <c r="E43" s="63">
        <v>8211000.5499999998</v>
      </c>
    </row>
    <row r="44" spans="1:5" ht="21.75" customHeight="1">
      <c r="A44" s="205" t="s">
        <v>19</v>
      </c>
      <c r="B44" s="152"/>
      <c r="C44" s="62">
        <v>421004</v>
      </c>
      <c r="D44" s="63">
        <v>0</v>
      </c>
      <c r="E44" s="63">
        <v>2618434.66</v>
      </c>
    </row>
    <row r="45" spans="1:5" ht="21.75" customHeight="1">
      <c r="A45" s="205" t="s">
        <v>20</v>
      </c>
      <c r="B45" s="152"/>
      <c r="C45" s="62">
        <v>421005</v>
      </c>
      <c r="D45" s="63">
        <v>0</v>
      </c>
      <c r="E45" s="63">
        <v>91708.44</v>
      </c>
    </row>
    <row r="46" spans="1:5" ht="21.75" customHeight="1">
      <c r="A46" s="205" t="s">
        <v>21</v>
      </c>
      <c r="B46" s="152"/>
      <c r="C46" s="62">
        <v>421006</v>
      </c>
      <c r="D46" s="63">
        <v>0</v>
      </c>
      <c r="E46" s="63">
        <v>1379856.32</v>
      </c>
    </row>
    <row r="47" spans="1:5" ht="21.75" customHeight="1">
      <c r="A47" s="205" t="s">
        <v>22</v>
      </c>
      <c r="B47" s="152"/>
      <c r="C47" s="62">
        <v>421007</v>
      </c>
      <c r="D47" s="63">
        <v>0</v>
      </c>
      <c r="E47" s="63">
        <v>3325291.45</v>
      </c>
    </row>
    <row r="48" spans="1:5" ht="21.75" customHeight="1">
      <c r="A48" s="205" t="s">
        <v>23</v>
      </c>
      <c r="B48" s="152"/>
      <c r="C48" s="62">
        <v>421012</v>
      </c>
      <c r="D48" s="63">
        <v>0</v>
      </c>
      <c r="E48" s="63">
        <v>3219495.11</v>
      </c>
    </row>
    <row r="49" spans="1:8" ht="21.75" customHeight="1">
      <c r="A49" s="205" t="s">
        <v>137</v>
      </c>
      <c r="B49" s="152"/>
      <c r="C49" s="62">
        <v>421013</v>
      </c>
      <c r="D49" s="63">
        <v>0</v>
      </c>
      <c r="E49" s="63">
        <v>43011.64</v>
      </c>
    </row>
    <row r="50" spans="1:8" ht="21.75" customHeight="1">
      <c r="A50" s="205" t="s">
        <v>24</v>
      </c>
      <c r="B50" s="152"/>
      <c r="C50" s="62">
        <v>421014</v>
      </c>
      <c r="D50" s="63">
        <v>0</v>
      </c>
      <c r="E50" s="63">
        <v>3103.64</v>
      </c>
    </row>
    <row r="51" spans="1:8" ht="21.75" customHeight="1">
      <c r="A51" s="205" t="s">
        <v>138</v>
      </c>
      <c r="B51" s="152"/>
      <c r="C51" s="62">
        <v>421015</v>
      </c>
      <c r="D51" s="63">
        <v>0</v>
      </c>
      <c r="E51" s="63">
        <v>690933</v>
      </c>
    </row>
    <row r="52" spans="1:8" ht="21.75" customHeight="1">
      <c r="A52" s="205" t="s">
        <v>25</v>
      </c>
      <c r="B52" s="152"/>
      <c r="C52" s="62">
        <v>421017</v>
      </c>
      <c r="D52" s="63">
        <v>0</v>
      </c>
      <c r="E52" s="63">
        <v>510</v>
      </c>
    </row>
    <row r="53" spans="1:8" ht="21.75" customHeight="1">
      <c r="A53" s="205" t="s">
        <v>139</v>
      </c>
      <c r="B53" s="152"/>
      <c r="C53" s="62">
        <v>431002</v>
      </c>
      <c r="D53" s="63">
        <v>0</v>
      </c>
      <c r="E53" s="63">
        <v>19850584</v>
      </c>
    </row>
    <row r="54" spans="1:8" ht="21.75" customHeight="1">
      <c r="A54" s="205" t="s">
        <v>140</v>
      </c>
      <c r="B54" s="152"/>
      <c r="C54" s="62">
        <v>441001</v>
      </c>
      <c r="D54" s="63">
        <v>0</v>
      </c>
      <c r="E54" s="63">
        <v>3206500</v>
      </c>
    </row>
    <row r="55" spans="1:8" ht="21.75" customHeight="1">
      <c r="A55" s="205" t="s">
        <v>141</v>
      </c>
      <c r="B55" s="152"/>
      <c r="C55" s="62">
        <v>441002</v>
      </c>
      <c r="D55" s="63">
        <v>0</v>
      </c>
      <c r="E55" s="63">
        <v>109320</v>
      </c>
      <c r="F55" s="64">
        <f>SUM(E29:E55)</f>
        <v>43536385.659999996</v>
      </c>
      <c r="H55" s="64"/>
    </row>
    <row r="56" spans="1:8" ht="21.75" customHeight="1">
      <c r="A56" s="205" t="s">
        <v>142</v>
      </c>
      <c r="B56" s="152"/>
      <c r="C56" s="62">
        <v>511000</v>
      </c>
      <c r="D56" s="63">
        <v>13313106</v>
      </c>
      <c r="E56" s="63">
        <v>0</v>
      </c>
    </row>
    <row r="57" spans="1:8" ht="21.75" customHeight="1">
      <c r="A57" s="205" t="s">
        <v>143</v>
      </c>
      <c r="B57" s="152"/>
      <c r="C57" s="62">
        <v>521000</v>
      </c>
      <c r="D57" s="63">
        <v>2571120</v>
      </c>
      <c r="E57" s="63">
        <v>0</v>
      </c>
    </row>
    <row r="58" spans="1:8" ht="21.75" customHeight="1">
      <c r="A58" s="205" t="s">
        <v>144</v>
      </c>
      <c r="B58" s="152"/>
      <c r="C58" s="62">
        <v>522000</v>
      </c>
      <c r="D58" s="63">
        <v>5684634</v>
      </c>
      <c r="E58" s="63">
        <v>0</v>
      </c>
    </row>
    <row r="59" spans="1:8" ht="21.75" customHeight="1">
      <c r="A59" s="205" t="s">
        <v>7</v>
      </c>
      <c r="B59" s="152"/>
      <c r="C59" s="62">
        <v>531000</v>
      </c>
      <c r="D59" s="63">
        <v>155210</v>
      </c>
      <c r="E59" s="63">
        <v>0</v>
      </c>
    </row>
    <row r="60" spans="1:8" ht="21.75" customHeight="1">
      <c r="A60" s="205" t="s">
        <v>145</v>
      </c>
      <c r="B60" s="152"/>
      <c r="C60" s="62">
        <v>532000</v>
      </c>
      <c r="D60" s="63">
        <v>2534263.6</v>
      </c>
      <c r="E60" s="63">
        <v>0</v>
      </c>
    </row>
    <row r="61" spans="1:8" ht="21.75" customHeight="1">
      <c r="A61" s="205" t="s">
        <v>146</v>
      </c>
      <c r="B61" s="152"/>
      <c r="C61" s="62">
        <v>533000</v>
      </c>
      <c r="D61" s="63">
        <v>2530374.0299999998</v>
      </c>
      <c r="E61" s="63">
        <v>0</v>
      </c>
    </row>
    <row r="62" spans="1:8" ht="21.75" customHeight="1">
      <c r="A62" s="205" t="s">
        <v>147</v>
      </c>
      <c r="B62" s="152"/>
      <c r="C62" s="62">
        <v>534000</v>
      </c>
      <c r="D62" s="63">
        <v>292554.44</v>
      </c>
      <c r="E62" s="63">
        <v>0</v>
      </c>
    </row>
    <row r="63" spans="1:8" ht="21.75" customHeight="1">
      <c r="A63" s="205" t="s">
        <v>148</v>
      </c>
      <c r="B63" s="152"/>
      <c r="C63" s="62">
        <v>541000</v>
      </c>
      <c r="D63" s="63">
        <v>1259948.8999999999</v>
      </c>
      <c r="E63" s="63">
        <v>0</v>
      </c>
    </row>
    <row r="64" spans="1:8" ht="21.75" customHeight="1">
      <c r="A64" s="205" t="s">
        <v>8</v>
      </c>
      <c r="B64" s="152"/>
      <c r="C64" s="62">
        <v>542000</v>
      </c>
      <c r="D64" s="63">
        <v>5305500</v>
      </c>
      <c r="E64" s="63">
        <v>0</v>
      </c>
    </row>
    <row r="65" spans="1:8" ht="21.75" customHeight="1">
      <c r="A65" s="205" t="s">
        <v>149</v>
      </c>
      <c r="B65" s="152"/>
      <c r="C65" s="62">
        <v>561000</v>
      </c>
      <c r="D65" s="63">
        <v>1805000</v>
      </c>
      <c r="E65" s="63">
        <v>0</v>
      </c>
      <c r="H65" s="64"/>
    </row>
    <row r="66" spans="1:8" ht="21.75" customHeight="1">
      <c r="A66" s="204" t="s">
        <v>6</v>
      </c>
      <c r="B66" s="163"/>
      <c r="C66" s="164"/>
      <c r="D66" s="65">
        <f>SUM(D12:D65)</f>
        <v>64686836.519999996</v>
      </c>
      <c r="E66" s="65">
        <f>SUM(E12:E65)</f>
        <v>64686836.520000003</v>
      </c>
      <c r="F66" s="64">
        <f>SUM(D56:D65)</f>
        <v>35451710.969999999</v>
      </c>
    </row>
    <row r="67" spans="1:8" ht="0" hidden="1" customHeight="1"/>
    <row r="68" spans="1:8">
      <c r="H68" s="147"/>
    </row>
    <row r="71" spans="1:8">
      <c r="F71" s="147">
        <f>SUM(F55-F66)</f>
        <v>8084674.6899999976</v>
      </c>
    </row>
  </sheetData>
  <mergeCells count="60">
    <mergeCell ref="A18:B18"/>
    <mergeCell ref="A2:E2"/>
    <mergeCell ref="A4:E4"/>
    <mergeCell ref="A6:E6"/>
    <mergeCell ref="A8:E8"/>
    <mergeCell ref="A11:B11"/>
    <mergeCell ref="A12:B12"/>
    <mergeCell ref="A13:B13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2:B42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6:C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</mergeCells>
  <pageMargins left="0.27559055118110237" right="0.15748031496062992" top="0.31496062992125984" bottom="0.47244094488188981" header="0.43307086614173229" footer="0.4724409448818898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2"/>
  <sheetViews>
    <sheetView showGridLines="0" workbookViewId="0">
      <pane ySplit="3" topLeftCell="A31" activePane="bottomLeft" state="frozen"/>
      <selection pane="bottomLeft" activeCell="J46" sqref="J46"/>
    </sheetView>
  </sheetViews>
  <sheetFormatPr defaultRowHeight="14.25"/>
  <cols>
    <col min="1" max="1" width="0.125" style="60" customWidth="1"/>
    <col min="2" max="2" width="3.875" style="60" customWidth="1"/>
    <col min="3" max="3" width="14.25" style="60" customWidth="1"/>
    <col min="4" max="4" width="0" style="60" hidden="1" customWidth="1"/>
    <col min="5" max="5" width="4" style="60" customWidth="1"/>
    <col min="6" max="6" width="2.75" style="60" customWidth="1"/>
    <col min="7" max="7" width="10" style="60" customWidth="1"/>
    <col min="8" max="8" width="16.625" style="60" customWidth="1"/>
    <col min="9" max="9" width="17.375" style="60" customWidth="1"/>
    <col min="10" max="10" width="38.25" style="60" customWidth="1"/>
    <col min="11" max="11" width="3.25" style="60" customWidth="1"/>
    <col min="12" max="12" width="3.75" style="60" customWidth="1"/>
    <col min="13" max="13" width="4.25" style="60" customWidth="1"/>
    <col min="14" max="14" width="16.625" style="60" customWidth="1"/>
    <col min="15" max="15" width="5.5" style="60" customWidth="1"/>
    <col min="16" max="16384" width="9" style="60"/>
  </cols>
  <sheetData>
    <row r="1" spans="1:14">
      <c r="A1" s="225"/>
      <c r="B1" s="149"/>
      <c r="C1" s="149"/>
      <c r="D1" s="149"/>
      <c r="E1" s="149"/>
      <c r="G1" s="208" t="s">
        <v>0</v>
      </c>
      <c r="H1" s="149"/>
      <c r="I1" s="149"/>
      <c r="J1" s="149"/>
      <c r="K1" s="149"/>
    </row>
    <row r="2" spans="1:14" ht="21.2" customHeight="1">
      <c r="G2" s="206" t="s">
        <v>151</v>
      </c>
      <c r="H2" s="149"/>
      <c r="I2" s="149"/>
      <c r="J2" s="149"/>
      <c r="K2" s="149"/>
    </row>
    <row r="3" spans="1:14" ht="21.2" customHeight="1">
      <c r="G3" s="208" t="s">
        <v>152</v>
      </c>
      <c r="H3" s="149"/>
      <c r="I3" s="149"/>
      <c r="J3" s="149"/>
      <c r="K3" s="149"/>
    </row>
    <row r="4" spans="1:14" ht="14.25" customHeight="1">
      <c r="A4" s="181" t="s">
        <v>1</v>
      </c>
      <c r="B4" s="151"/>
      <c r="C4" s="151"/>
      <c r="D4" s="151"/>
      <c r="E4" s="151"/>
      <c r="F4" s="151"/>
      <c r="G4" s="151"/>
      <c r="H4" s="151"/>
      <c r="I4" s="152"/>
      <c r="J4" s="67" t="s">
        <v>2</v>
      </c>
      <c r="K4" s="226" t="s">
        <v>3</v>
      </c>
      <c r="L4" s="177"/>
      <c r="M4" s="162"/>
      <c r="N4" s="104" t="s">
        <v>4</v>
      </c>
    </row>
    <row r="5" spans="1:14" ht="25.5" customHeight="1">
      <c r="A5" s="181" t="s">
        <v>153</v>
      </c>
      <c r="B5" s="151"/>
      <c r="C5" s="152"/>
      <c r="E5" s="181" t="s">
        <v>154</v>
      </c>
      <c r="F5" s="151"/>
      <c r="G5" s="152"/>
      <c r="H5" s="61" t="s">
        <v>155</v>
      </c>
      <c r="I5" s="61" t="s">
        <v>156</v>
      </c>
      <c r="J5" s="68" t="s">
        <v>157</v>
      </c>
      <c r="K5" s="227" t="s">
        <v>157</v>
      </c>
      <c r="L5" s="163"/>
      <c r="M5" s="164"/>
      <c r="N5" s="105" t="s">
        <v>158</v>
      </c>
    </row>
    <row r="6" spans="1:14" ht="14.25" customHeight="1">
      <c r="A6" s="216" t="s">
        <v>157</v>
      </c>
      <c r="B6" s="151"/>
      <c r="C6" s="152"/>
      <c r="E6" s="210" t="s">
        <v>157</v>
      </c>
      <c r="F6" s="151"/>
      <c r="G6" s="152"/>
      <c r="H6" s="69" t="s">
        <v>157</v>
      </c>
      <c r="I6" s="130">
        <v>29165197.809999999</v>
      </c>
      <c r="J6" s="70" t="s">
        <v>159</v>
      </c>
      <c r="K6" s="216" t="s">
        <v>157</v>
      </c>
      <c r="L6" s="151"/>
      <c r="M6" s="152"/>
      <c r="N6" s="130" t="s">
        <v>160</v>
      </c>
    </row>
    <row r="7" spans="1:14">
      <c r="A7" s="212" t="s">
        <v>157</v>
      </c>
      <c r="B7" s="151"/>
      <c r="C7" s="152"/>
      <c r="E7" s="212" t="s">
        <v>157</v>
      </c>
      <c r="F7" s="151"/>
      <c r="G7" s="152"/>
      <c r="H7" s="71" t="s">
        <v>157</v>
      </c>
      <c r="I7" s="131" t="s">
        <v>157</v>
      </c>
      <c r="J7" s="72" t="s">
        <v>161</v>
      </c>
      <c r="K7" s="222"/>
      <c r="L7" s="151"/>
      <c r="M7" s="152"/>
      <c r="N7" s="131" t="s">
        <v>157</v>
      </c>
    </row>
    <row r="8" spans="1:14" ht="14.25" customHeight="1">
      <c r="A8" s="210" t="s">
        <v>163</v>
      </c>
      <c r="B8" s="151"/>
      <c r="C8" s="152"/>
      <c r="E8" s="210" t="s">
        <v>164</v>
      </c>
      <c r="F8" s="151"/>
      <c r="G8" s="152"/>
      <c r="H8" s="69" t="s">
        <v>163</v>
      </c>
      <c r="I8" s="130">
        <v>140302.31</v>
      </c>
      <c r="J8" s="73" t="s">
        <v>5</v>
      </c>
      <c r="K8" s="211">
        <v>411000</v>
      </c>
      <c r="L8" s="151"/>
      <c r="M8" s="152"/>
      <c r="N8" s="130">
        <v>3358.17</v>
      </c>
    </row>
    <row r="9" spans="1:14">
      <c r="A9" s="210" t="s">
        <v>165</v>
      </c>
      <c r="B9" s="151"/>
      <c r="C9" s="152"/>
      <c r="E9" s="210" t="s">
        <v>164</v>
      </c>
      <c r="F9" s="151"/>
      <c r="G9" s="152"/>
      <c r="H9" s="69" t="s">
        <v>165</v>
      </c>
      <c r="I9" s="130">
        <v>69296.2</v>
      </c>
      <c r="J9" s="73" t="s">
        <v>166</v>
      </c>
      <c r="K9" s="211">
        <v>412000</v>
      </c>
      <c r="L9" s="151"/>
      <c r="M9" s="152"/>
      <c r="N9" s="130">
        <v>838</v>
      </c>
    </row>
    <row r="10" spans="1:14" ht="14.25" customHeight="1">
      <c r="A10" s="210" t="s">
        <v>167</v>
      </c>
      <c r="B10" s="151"/>
      <c r="C10" s="152"/>
      <c r="E10" s="210" t="s">
        <v>164</v>
      </c>
      <c r="F10" s="151"/>
      <c r="G10" s="152"/>
      <c r="H10" s="69" t="s">
        <v>167</v>
      </c>
      <c r="I10" s="130">
        <v>148892.32999999999</v>
      </c>
      <c r="J10" s="73" t="s">
        <v>168</v>
      </c>
      <c r="K10" s="211">
        <v>413000</v>
      </c>
      <c r="L10" s="151"/>
      <c r="M10" s="152"/>
      <c r="N10" s="130">
        <v>38153.61</v>
      </c>
    </row>
    <row r="11" spans="1:14">
      <c r="A11" s="210" t="s">
        <v>169</v>
      </c>
      <c r="B11" s="151"/>
      <c r="C11" s="152"/>
      <c r="E11" s="210" t="s">
        <v>164</v>
      </c>
      <c r="F11" s="151"/>
      <c r="G11" s="152"/>
      <c r="H11" s="69" t="s">
        <v>169</v>
      </c>
      <c r="I11" s="130">
        <v>42300</v>
      </c>
      <c r="J11" s="73" t="s">
        <v>170</v>
      </c>
      <c r="K11" s="211">
        <v>415000</v>
      </c>
      <c r="L11" s="151"/>
      <c r="M11" s="152"/>
      <c r="N11" s="130">
        <v>0</v>
      </c>
    </row>
    <row r="12" spans="1:14" ht="14.25" customHeight="1">
      <c r="A12" s="210" t="s">
        <v>171</v>
      </c>
      <c r="B12" s="151"/>
      <c r="C12" s="152"/>
      <c r="E12" s="210" t="s">
        <v>164</v>
      </c>
      <c r="F12" s="151"/>
      <c r="G12" s="152"/>
      <c r="H12" s="69" t="s">
        <v>171</v>
      </c>
      <c r="I12" s="130">
        <v>19969190.82</v>
      </c>
      <c r="J12" s="73" t="s">
        <v>172</v>
      </c>
      <c r="K12" s="211">
        <v>421000</v>
      </c>
      <c r="L12" s="151"/>
      <c r="M12" s="152"/>
      <c r="N12" s="130">
        <v>2261216.14</v>
      </c>
    </row>
    <row r="13" spans="1:14" ht="14.25" customHeight="1">
      <c r="A13" s="210" t="s">
        <v>173</v>
      </c>
      <c r="B13" s="151"/>
      <c r="C13" s="152"/>
      <c r="E13" s="210" t="s">
        <v>164</v>
      </c>
      <c r="F13" s="151"/>
      <c r="G13" s="152"/>
      <c r="H13" s="69" t="s">
        <v>173</v>
      </c>
      <c r="I13" s="130">
        <v>19850584</v>
      </c>
      <c r="J13" s="73" t="s">
        <v>174</v>
      </c>
      <c r="K13" s="211">
        <v>431000</v>
      </c>
      <c r="L13" s="151"/>
      <c r="M13" s="152"/>
      <c r="N13" s="130">
        <v>-28321</v>
      </c>
    </row>
    <row r="14" spans="1:14" ht="14.25" customHeight="1">
      <c r="A14" s="212" t="s">
        <v>175</v>
      </c>
      <c r="B14" s="151"/>
      <c r="C14" s="152"/>
      <c r="E14" s="212" t="s">
        <v>164</v>
      </c>
      <c r="F14" s="151"/>
      <c r="G14" s="152"/>
      <c r="H14" s="71" t="s">
        <v>175</v>
      </c>
      <c r="I14" s="131">
        <f>SUM(I8:I13)</f>
        <v>40220565.659999996</v>
      </c>
      <c r="J14" s="74" t="s">
        <v>6</v>
      </c>
      <c r="K14" s="213" t="s">
        <v>162</v>
      </c>
      <c r="L14" s="151"/>
      <c r="M14" s="152"/>
      <c r="N14" s="131">
        <f>SUM(N8:N13)</f>
        <v>2275244.92</v>
      </c>
    </row>
    <row r="15" spans="1:14">
      <c r="A15" s="210" t="s">
        <v>164</v>
      </c>
      <c r="B15" s="151"/>
      <c r="C15" s="152"/>
      <c r="E15" s="210" t="s">
        <v>176</v>
      </c>
      <c r="F15" s="151"/>
      <c r="G15" s="152"/>
      <c r="H15" s="69" t="s">
        <v>176</v>
      </c>
      <c r="I15" s="130">
        <v>1291320</v>
      </c>
      <c r="J15" s="73" t="s">
        <v>177</v>
      </c>
      <c r="K15" s="211">
        <v>440000</v>
      </c>
      <c r="L15" s="151"/>
      <c r="M15" s="152"/>
      <c r="N15" s="130" t="s">
        <v>164</v>
      </c>
    </row>
    <row r="16" spans="1:14" ht="14.25" customHeight="1">
      <c r="A16" s="212" t="s">
        <v>175</v>
      </c>
      <c r="B16" s="151"/>
      <c r="C16" s="152"/>
      <c r="E16" s="212" t="s">
        <v>176</v>
      </c>
      <c r="F16" s="151"/>
      <c r="G16" s="152"/>
      <c r="H16" s="71" t="s">
        <v>178</v>
      </c>
      <c r="I16" s="131">
        <f>SUM(I14+I15)</f>
        <v>41511885.659999996</v>
      </c>
      <c r="J16" s="74" t="s">
        <v>6</v>
      </c>
      <c r="K16" s="213"/>
      <c r="L16" s="151"/>
      <c r="M16" s="152"/>
      <c r="N16" s="131">
        <f>SUM(N14+N15)</f>
        <v>2275244.92</v>
      </c>
    </row>
    <row r="17" spans="1:14" ht="14.25" customHeight="1">
      <c r="A17" s="210" t="s">
        <v>164</v>
      </c>
      <c r="B17" s="151"/>
      <c r="C17" s="152"/>
      <c r="E17" s="210" t="s">
        <v>164</v>
      </c>
      <c r="F17" s="151"/>
      <c r="G17" s="152"/>
      <c r="H17" s="69" t="s">
        <v>164</v>
      </c>
      <c r="I17" s="130">
        <v>222482</v>
      </c>
      <c r="J17" s="73" t="s">
        <v>179</v>
      </c>
      <c r="K17" s="211">
        <v>113100</v>
      </c>
      <c r="L17" s="151"/>
      <c r="M17" s="152"/>
      <c r="N17" s="130">
        <v>19880</v>
      </c>
    </row>
    <row r="18" spans="1:14">
      <c r="A18" s="210" t="s">
        <v>164</v>
      </c>
      <c r="B18" s="151"/>
      <c r="C18" s="152"/>
      <c r="E18" s="210" t="s">
        <v>164</v>
      </c>
      <c r="F18" s="151"/>
      <c r="G18" s="152"/>
      <c r="H18" s="69" t="s">
        <v>164</v>
      </c>
      <c r="I18" s="130">
        <v>153000</v>
      </c>
      <c r="J18" s="73" t="s">
        <v>120</v>
      </c>
      <c r="K18" s="211">
        <v>113500</v>
      </c>
      <c r="L18" s="151"/>
      <c r="M18" s="152"/>
      <c r="N18" s="130">
        <v>0</v>
      </c>
    </row>
    <row r="19" spans="1:14" ht="14.25" customHeight="1">
      <c r="A19" s="210" t="s">
        <v>164</v>
      </c>
      <c r="B19" s="151"/>
      <c r="C19" s="152"/>
      <c r="E19" s="210" t="s">
        <v>164</v>
      </c>
      <c r="F19" s="151"/>
      <c r="G19" s="152"/>
      <c r="H19" s="69" t="s">
        <v>164</v>
      </c>
      <c r="I19" s="130">
        <v>175090.71</v>
      </c>
      <c r="J19" s="73" t="s">
        <v>123</v>
      </c>
      <c r="K19" s="211">
        <v>215001</v>
      </c>
      <c r="L19" s="151"/>
      <c r="M19" s="152"/>
      <c r="N19" s="130">
        <v>4121.82</v>
      </c>
    </row>
    <row r="20" spans="1:14">
      <c r="A20" s="210" t="s">
        <v>164</v>
      </c>
      <c r="B20" s="151"/>
      <c r="C20" s="152"/>
      <c r="E20" s="210" t="s">
        <v>164</v>
      </c>
      <c r="F20" s="151"/>
      <c r="G20" s="152"/>
      <c r="H20" s="69" t="s">
        <v>164</v>
      </c>
      <c r="I20" s="130">
        <v>2612.4899999999998</v>
      </c>
      <c r="J20" s="73" t="s">
        <v>124</v>
      </c>
      <c r="K20" s="211">
        <v>215005</v>
      </c>
      <c r="L20" s="151"/>
      <c r="M20" s="152"/>
      <c r="N20" s="130">
        <v>214.33</v>
      </c>
    </row>
    <row r="21" spans="1:14">
      <c r="A21" s="210" t="s">
        <v>164</v>
      </c>
      <c r="B21" s="151"/>
      <c r="C21" s="152"/>
      <c r="E21" s="210" t="s">
        <v>164</v>
      </c>
      <c r="F21" s="151"/>
      <c r="G21" s="152"/>
      <c r="H21" s="69" t="s">
        <v>164</v>
      </c>
      <c r="I21" s="130">
        <v>183850</v>
      </c>
      <c r="J21" s="73" t="s">
        <v>180</v>
      </c>
      <c r="K21" s="211">
        <v>215007</v>
      </c>
      <c r="L21" s="151"/>
      <c r="M21" s="152"/>
      <c r="N21" s="130">
        <v>0</v>
      </c>
    </row>
    <row r="22" spans="1:14" ht="14.25" customHeight="1">
      <c r="A22" s="210" t="s">
        <v>164</v>
      </c>
      <c r="B22" s="151"/>
      <c r="C22" s="152"/>
      <c r="E22" s="210" t="s">
        <v>164</v>
      </c>
      <c r="F22" s="151"/>
      <c r="G22" s="152"/>
      <c r="H22" s="69" t="s">
        <v>164</v>
      </c>
      <c r="I22" s="130">
        <v>281610</v>
      </c>
      <c r="J22" s="73" t="s">
        <v>125</v>
      </c>
      <c r="K22" s="211">
        <v>215008</v>
      </c>
      <c r="L22" s="151"/>
      <c r="M22" s="152"/>
      <c r="N22" s="130">
        <v>79280</v>
      </c>
    </row>
    <row r="23" spans="1:14" ht="14.25" customHeight="1">
      <c r="A23" s="210" t="s">
        <v>164</v>
      </c>
      <c r="B23" s="151"/>
      <c r="C23" s="152"/>
      <c r="E23" s="210" t="s">
        <v>164</v>
      </c>
      <c r="F23" s="151"/>
      <c r="G23" s="152"/>
      <c r="H23" s="69" t="s">
        <v>164</v>
      </c>
      <c r="I23" s="130">
        <v>57171</v>
      </c>
      <c r="J23" s="73" t="s">
        <v>126</v>
      </c>
      <c r="K23" s="211">
        <v>215013</v>
      </c>
      <c r="L23" s="151"/>
      <c r="M23" s="152"/>
      <c r="N23" s="130">
        <v>6031</v>
      </c>
    </row>
    <row r="24" spans="1:14">
      <c r="A24" s="210" t="s">
        <v>164</v>
      </c>
      <c r="B24" s="151"/>
      <c r="C24" s="152"/>
      <c r="E24" s="210" t="s">
        <v>164</v>
      </c>
      <c r="F24" s="151"/>
      <c r="G24" s="152"/>
      <c r="H24" s="69" t="s">
        <v>164</v>
      </c>
      <c r="I24" s="130">
        <v>60282</v>
      </c>
      <c r="J24" s="73" t="s">
        <v>127</v>
      </c>
      <c r="K24" s="211">
        <v>215014</v>
      </c>
      <c r="L24" s="151"/>
      <c r="M24" s="152"/>
      <c r="N24" s="130">
        <v>0</v>
      </c>
    </row>
    <row r="25" spans="1:14" ht="14.25" customHeight="1">
      <c r="A25" s="210" t="s">
        <v>164</v>
      </c>
      <c r="B25" s="151"/>
      <c r="C25" s="152"/>
      <c r="E25" s="210" t="s">
        <v>164</v>
      </c>
      <c r="F25" s="151"/>
      <c r="G25" s="152"/>
      <c r="H25" s="69" t="s">
        <v>164</v>
      </c>
      <c r="I25" s="130">
        <v>1134890</v>
      </c>
      <c r="J25" s="73" t="s">
        <v>181</v>
      </c>
      <c r="K25" s="211">
        <v>215016</v>
      </c>
      <c r="L25" s="151"/>
      <c r="M25" s="152"/>
      <c r="N25" s="130">
        <v>101818</v>
      </c>
    </row>
    <row r="26" spans="1:14" ht="14.25" customHeight="1">
      <c r="A26" s="210" t="s">
        <v>164</v>
      </c>
      <c r="B26" s="151"/>
      <c r="C26" s="152"/>
      <c r="E26" s="210" t="s">
        <v>164</v>
      </c>
      <c r="F26" s="151"/>
      <c r="G26" s="152"/>
      <c r="H26" s="69" t="s">
        <v>164</v>
      </c>
      <c r="I26" s="130">
        <v>2933.26</v>
      </c>
      <c r="J26" s="73" t="s">
        <v>128</v>
      </c>
      <c r="K26" s="211">
        <v>215999</v>
      </c>
      <c r="L26" s="151"/>
      <c r="M26" s="152"/>
      <c r="N26" s="130">
        <v>1317.46</v>
      </c>
    </row>
    <row r="27" spans="1:14" ht="14.25" customHeight="1">
      <c r="A27" s="210" t="s">
        <v>164</v>
      </c>
      <c r="B27" s="151"/>
      <c r="C27" s="152"/>
      <c r="E27" s="210" t="s">
        <v>164</v>
      </c>
      <c r="F27" s="151"/>
      <c r="G27" s="152"/>
      <c r="H27" s="69" t="s">
        <v>164</v>
      </c>
      <c r="I27" s="130">
        <v>54270.67</v>
      </c>
      <c r="J27" s="73" t="s">
        <v>182</v>
      </c>
      <c r="K27" s="211">
        <v>215999</v>
      </c>
      <c r="L27" s="151"/>
      <c r="M27" s="152"/>
      <c r="N27" s="130">
        <v>50035.67</v>
      </c>
    </row>
    <row r="28" spans="1:14" ht="14.25" customHeight="1">
      <c r="A28" s="210" t="s">
        <v>164</v>
      </c>
      <c r="B28" s="151"/>
      <c r="C28" s="152"/>
      <c r="E28" s="210" t="s">
        <v>164</v>
      </c>
      <c r="F28" s="151"/>
      <c r="G28" s="152"/>
      <c r="H28" s="69" t="s">
        <v>164</v>
      </c>
      <c r="I28" s="130">
        <v>14856.58</v>
      </c>
      <c r="J28" s="73" t="s">
        <v>130</v>
      </c>
      <c r="K28" s="211">
        <v>310000</v>
      </c>
      <c r="L28" s="151"/>
      <c r="M28" s="152"/>
      <c r="N28" s="130">
        <v>0</v>
      </c>
    </row>
    <row r="29" spans="1:14" ht="14.25" customHeight="1">
      <c r="A29" s="212" t="s">
        <v>164</v>
      </c>
      <c r="B29" s="151"/>
      <c r="C29" s="152"/>
      <c r="E29" s="212" t="s">
        <v>164</v>
      </c>
      <c r="F29" s="151"/>
      <c r="G29" s="152"/>
      <c r="H29" s="71" t="s">
        <v>164</v>
      </c>
      <c r="I29" s="131">
        <f>SUM(I17:I28)</f>
        <v>2343048.71</v>
      </c>
      <c r="J29" s="74" t="s">
        <v>6</v>
      </c>
      <c r="K29" s="213" t="s">
        <v>162</v>
      </c>
      <c r="L29" s="151"/>
      <c r="M29" s="152"/>
      <c r="N29" s="131">
        <f>SUM(N17:N28)</f>
        <v>262698.27999999997</v>
      </c>
    </row>
    <row r="30" spans="1:14" ht="15" customHeight="1" thickBot="1">
      <c r="A30" s="223" t="s">
        <v>175</v>
      </c>
      <c r="B30" s="219"/>
      <c r="C30" s="220"/>
      <c r="E30" s="223" t="s">
        <v>176</v>
      </c>
      <c r="F30" s="219"/>
      <c r="G30" s="220"/>
      <c r="H30" s="75" t="s">
        <v>178</v>
      </c>
      <c r="I30" s="132">
        <f>SUM(I16+I29)</f>
        <v>43854934.369999997</v>
      </c>
      <c r="J30" s="76" t="s">
        <v>183</v>
      </c>
      <c r="K30" s="224" t="s">
        <v>162</v>
      </c>
      <c r="L30" s="219"/>
      <c r="M30" s="220"/>
      <c r="N30" s="132">
        <f>SUM(N16+N29)</f>
        <v>2537943.1999999997</v>
      </c>
    </row>
    <row r="31" spans="1:14" ht="15" thickTop="1">
      <c r="A31" s="212" t="s">
        <v>157</v>
      </c>
      <c r="B31" s="151"/>
      <c r="C31" s="152"/>
      <c r="E31" s="212" t="s">
        <v>157</v>
      </c>
      <c r="F31" s="151"/>
      <c r="G31" s="152"/>
      <c r="H31" s="71" t="s">
        <v>157</v>
      </c>
      <c r="I31" s="71" t="s">
        <v>157</v>
      </c>
      <c r="J31" s="72" t="s">
        <v>184</v>
      </c>
      <c r="K31" s="222"/>
      <c r="L31" s="151"/>
      <c r="M31" s="152"/>
      <c r="N31" s="103" t="s">
        <v>157</v>
      </c>
    </row>
    <row r="32" spans="1:14" ht="14.25" customHeight="1">
      <c r="A32" s="210" t="s">
        <v>185</v>
      </c>
      <c r="B32" s="151"/>
      <c r="C32" s="152"/>
      <c r="E32" s="210" t="s">
        <v>164</v>
      </c>
      <c r="F32" s="151"/>
      <c r="G32" s="152"/>
      <c r="H32" s="69" t="s">
        <v>185</v>
      </c>
      <c r="I32" s="130">
        <v>13313106</v>
      </c>
      <c r="J32" s="73" t="s">
        <v>142</v>
      </c>
      <c r="K32" s="211">
        <v>511000</v>
      </c>
      <c r="L32" s="151"/>
      <c r="M32" s="152"/>
      <c r="N32" s="130">
        <v>1064636</v>
      </c>
    </row>
    <row r="33" spans="1:14" ht="14.25" customHeight="1">
      <c r="A33" s="210" t="s">
        <v>186</v>
      </c>
      <c r="B33" s="151"/>
      <c r="C33" s="152"/>
      <c r="E33" s="210" t="s">
        <v>164</v>
      </c>
      <c r="F33" s="151"/>
      <c r="G33" s="152"/>
      <c r="H33" s="69" t="s">
        <v>186</v>
      </c>
      <c r="I33" s="130">
        <v>2571120</v>
      </c>
      <c r="J33" s="73" t="s">
        <v>143</v>
      </c>
      <c r="K33" s="211">
        <v>521000</v>
      </c>
      <c r="L33" s="151"/>
      <c r="M33" s="152"/>
      <c r="N33" s="130">
        <v>214260</v>
      </c>
    </row>
    <row r="34" spans="1:14" ht="14.25" customHeight="1">
      <c r="A34" s="210" t="s">
        <v>187</v>
      </c>
      <c r="B34" s="151"/>
      <c r="C34" s="152"/>
      <c r="E34" s="210" t="s">
        <v>164</v>
      </c>
      <c r="F34" s="151"/>
      <c r="G34" s="152"/>
      <c r="H34" s="69" t="s">
        <v>187</v>
      </c>
      <c r="I34" s="130">
        <v>5684634</v>
      </c>
      <c r="J34" s="73" t="s">
        <v>144</v>
      </c>
      <c r="K34" s="211">
        <v>522000</v>
      </c>
      <c r="L34" s="151"/>
      <c r="M34" s="152"/>
      <c r="N34" s="130">
        <v>500885</v>
      </c>
    </row>
    <row r="35" spans="1:14" ht="14.25" customHeight="1">
      <c r="A35" s="210" t="s">
        <v>188</v>
      </c>
      <c r="B35" s="151"/>
      <c r="C35" s="152"/>
      <c r="E35" s="210" t="s">
        <v>164</v>
      </c>
      <c r="F35" s="151"/>
      <c r="G35" s="152"/>
      <c r="H35" s="69" t="s">
        <v>188</v>
      </c>
      <c r="I35" s="130">
        <v>155210</v>
      </c>
      <c r="J35" s="73" t="s">
        <v>7</v>
      </c>
      <c r="K35" s="211">
        <v>531000</v>
      </c>
      <c r="L35" s="151"/>
      <c r="M35" s="152"/>
      <c r="N35" s="130">
        <v>5700</v>
      </c>
    </row>
    <row r="36" spans="1:14" ht="14.25" customHeight="1">
      <c r="A36" s="210" t="s">
        <v>189</v>
      </c>
      <c r="B36" s="151"/>
      <c r="C36" s="152"/>
      <c r="E36" s="210" t="s">
        <v>190</v>
      </c>
      <c r="F36" s="151"/>
      <c r="G36" s="152"/>
      <c r="H36" s="69" t="s">
        <v>191</v>
      </c>
      <c r="I36" s="130">
        <v>2458963.6</v>
      </c>
      <c r="J36" s="73" t="s">
        <v>145</v>
      </c>
      <c r="K36" s="211">
        <v>532000</v>
      </c>
      <c r="L36" s="151"/>
      <c r="M36" s="152"/>
      <c r="N36" s="130">
        <v>210277</v>
      </c>
    </row>
    <row r="37" spans="1:14" ht="14.25" customHeight="1">
      <c r="A37" s="210" t="s">
        <v>192</v>
      </c>
      <c r="B37" s="151"/>
      <c r="C37" s="152"/>
      <c r="E37" s="210" t="s">
        <v>164</v>
      </c>
      <c r="F37" s="151"/>
      <c r="G37" s="152"/>
      <c r="H37" s="69" t="s">
        <v>192</v>
      </c>
      <c r="I37" s="130">
        <v>2151534.0299999998</v>
      </c>
      <c r="J37" s="73" t="s">
        <v>146</v>
      </c>
      <c r="K37" s="211">
        <v>533000</v>
      </c>
      <c r="L37" s="151"/>
      <c r="M37" s="152"/>
      <c r="N37" s="130">
        <v>253603</v>
      </c>
    </row>
    <row r="38" spans="1:14" ht="14.25" customHeight="1">
      <c r="A38" s="210" t="s">
        <v>193</v>
      </c>
      <c r="B38" s="151"/>
      <c r="C38" s="152"/>
      <c r="E38" s="210" t="s">
        <v>164</v>
      </c>
      <c r="F38" s="151"/>
      <c r="G38" s="152"/>
      <c r="H38" s="69" t="s">
        <v>193</v>
      </c>
      <c r="I38" s="130">
        <v>282554.44</v>
      </c>
      <c r="J38" s="73" t="s">
        <v>147</v>
      </c>
      <c r="K38" s="211">
        <v>534000</v>
      </c>
      <c r="L38" s="151"/>
      <c r="M38" s="152"/>
      <c r="N38" s="130">
        <v>24174.49</v>
      </c>
    </row>
    <row r="39" spans="1:14" ht="14.25" customHeight="1">
      <c r="A39" s="210" t="s">
        <v>194</v>
      </c>
      <c r="B39" s="151"/>
      <c r="C39" s="152"/>
      <c r="E39" s="210" t="s">
        <v>164</v>
      </c>
      <c r="F39" s="151"/>
      <c r="G39" s="152"/>
      <c r="H39" s="69" t="s">
        <v>194</v>
      </c>
      <c r="I39" s="130">
        <v>363948.9</v>
      </c>
      <c r="J39" s="73" t="s">
        <v>148</v>
      </c>
      <c r="K39" s="211">
        <v>541000</v>
      </c>
      <c r="L39" s="151"/>
      <c r="M39" s="152"/>
      <c r="N39" s="130">
        <v>88871.2</v>
      </c>
    </row>
    <row r="40" spans="1:14">
      <c r="A40" s="210" t="s">
        <v>195</v>
      </c>
      <c r="B40" s="151"/>
      <c r="C40" s="152"/>
      <c r="E40" s="210" t="s">
        <v>196</v>
      </c>
      <c r="F40" s="151"/>
      <c r="G40" s="152"/>
      <c r="H40" s="69" t="s">
        <v>197</v>
      </c>
      <c r="I40" s="130">
        <v>1182000</v>
      </c>
      <c r="J40" s="73" t="s">
        <v>8</v>
      </c>
      <c r="K40" s="211">
        <v>542000</v>
      </c>
      <c r="L40" s="151"/>
      <c r="M40" s="152"/>
      <c r="N40" s="130">
        <v>0</v>
      </c>
    </row>
    <row r="41" spans="1:14">
      <c r="A41" s="210" t="s">
        <v>198</v>
      </c>
      <c r="B41" s="151"/>
      <c r="C41" s="152"/>
      <c r="E41" s="210" t="s">
        <v>164</v>
      </c>
      <c r="F41" s="151"/>
      <c r="G41" s="152"/>
      <c r="H41" s="69" t="s">
        <v>198</v>
      </c>
      <c r="I41" s="130">
        <v>0</v>
      </c>
      <c r="J41" s="73" t="s">
        <v>199</v>
      </c>
      <c r="K41" s="211"/>
      <c r="L41" s="151"/>
      <c r="M41" s="152"/>
      <c r="N41" s="130">
        <v>0</v>
      </c>
    </row>
    <row r="42" spans="1:14" ht="14.25" customHeight="1">
      <c r="A42" s="210" t="s">
        <v>200</v>
      </c>
      <c r="B42" s="151"/>
      <c r="C42" s="152"/>
      <c r="E42" s="210" t="s">
        <v>164</v>
      </c>
      <c r="F42" s="151"/>
      <c r="G42" s="152"/>
      <c r="H42" s="69" t="s">
        <v>200</v>
      </c>
      <c r="I42" s="130">
        <v>1805000</v>
      </c>
      <c r="J42" s="73" t="s">
        <v>149</v>
      </c>
      <c r="K42" s="211">
        <v>561000</v>
      </c>
      <c r="L42" s="151"/>
      <c r="M42" s="152"/>
      <c r="N42" s="130">
        <v>120000</v>
      </c>
    </row>
    <row r="43" spans="1:14" ht="14.25" customHeight="1">
      <c r="A43" s="212" t="s">
        <v>175</v>
      </c>
      <c r="B43" s="151"/>
      <c r="C43" s="152"/>
      <c r="E43" s="212" t="s">
        <v>176</v>
      </c>
      <c r="F43" s="151"/>
      <c r="G43" s="152"/>
      <c r="H43" s="71" t="s">
        <v>178</v>
      </c>
      <c r="I43" s="131">
        <f>SUM(I32:I42)</f>
        <v>29968070.970000003</v>
      </c>
      <c r="J43" s="74" t="s">
        <v>6</v>
      </c>
      <c r="K43" s="213" t="s">
        <v>162</v>
      </c>
      <c r="L43" s="151"/>
      <c r="M43" s="152"/>
      <c r="N43" s="131">
        <f>SUM(N32:N42)</f>
        <v>2482406.6900000004</v>
      </c>
    </row>
    <row r="44" spans="1:14" ht="14.25" customHeight="1">
      <c r="A44" s="210" t="s">
        <v>164</v>
      </c>
      <c r="B44" s="151"/>
      <c r="C44" s="152"/>
      <c r="E44" s="210" t="s">
        <v>164</v>
      </c>
      <c r="F44" s="151"/>
      <c r="G44" s="152"/>
      <c r="H44" s="69" t="s">
        <v>164</v>
      </c>
      <c r="I44" s="130">
        <v>222482</v>
      </c>
      <c r="J44" s="73" t="s">
        <v>179</v>
      </c>
      <c r="K44" s="211">
        <v>113100</v>
      </c>
      <c r="L44" s="151"/>
      <c r="M44" s="152"/>
      <c r="N44" s="130">
        <v>8960</v>
      </c>
    </row>
    <row r="45" spans="1:14">
      <c r="A45" s="210" t="s">
        <v>164</v>
      </c>
      <c r="B45" s="151"/>
      <c r="C45" s="152"/>
      <c r="E45" s="210" t="s">
        <v>164</v>
      </c>
      <c r="F45" s="151"/>
      <c r="G45" s="152"/>
      <c r="H45" s="69" t="s">
        <v>164</v>
      </c>
      <c r="I45" s="130">
        <v>2779580.48</v>
      </c>
      <c r="J45" s="73" t="s">
        <v>121</v>
      </c>
      <c r="K45" s="211">
        <v>211000</v>
      </c>
      <c r="L45" s="151"/>
      <c r="M45" s="152"/>
      <c r="N45" s="130">
        <v>0</v>
      </c>
    </row>
    <row r="46" spans="1:14">
      <c r="A46" s="210" t="s">
        <v>164</v>
      </c>
      <c r="B46" s="151"/>
      <c r="C46" s="152"/>
      <c r="E46" s="210" t="s">
        <v>164</v>
      </c>
      <c r="F46" s="151"/>
      <c r="G46" s="152"/>
      <c r="H46" s="69" t="s">
        <v>164</v>
      </c>
      <c r="I46" s="130">
        <v>16600</v>
      </c>
      <c r="J46" s="73" t="s">
        <v>122</v>
      </c>
      <c r="K46" s="211">
        <v>213000</v>
      </c>
      <c r="L46" s="151"/>
      <c r="M46" s="152"/>
      <c r="N46" s="130">
        <v>0</v>
      </c>
    </row>
    <row r="47" spans="1:14" ht="14.25" customHeight="1">
      <c r="A47" s="210" t="s">
        <v>164</v>
      </c>
      <c r="B47" s="151"/>
      <c r="C47" s="152"/>
      <c r="E47" s="210" t="s">
        <v>164</v>
      </c>
      <c r="F47" s="151"/>
      <c r="G47" s="152"/>
      <c r="H47" s="69" t="s">
        <v>164</v>
      </c>
      <c r="I47" s="130">
        <v>213852.74</v>
      </c>
      <c r="J47" s="73" t="s">
        <v>123</v>
      </c>
      <c r="K47" s="211">
        <v>215001</v>
      </c>
      <c r="L47" s="151"/>
      <c r="M47" s="152"/>
      <c r="N47" s="130">
        <v>12481.2</v>
      </c>
    </row>
    <row r="48" spans="1:14">
      <c r="A48" s="210" t="s">
        <v>164</v>
      </c>
      <c r="B48" s="151"/>
      <c r="C48" s="152"/>
      <c r="E48" s="210" t="s">
        <v>164</v>
      </c>
      <c r="F48" s="151"/>
      <c r="G48" s="152"/>
      <c r="H48" s="69" t="s">
        <v>164</v>
      </c>
      <c r="I48" s="130">
        <v>2580</v>
      </c>
      <c r="J48" s="73" t="s">
        <v>124</v>
      </c>
      <c r="K48" s="211">
        <v>215005</v>
      </c>
      <c r="L48" s="151"/>
      <c r="M48" s="152"/>
      <c r="N48" s="130">
        <v>0</v>
      </c>
    </row>
    <row r="49" spans="1:14" ht="14.25" customHeight="1">
      <c r="A49" s="210" t="s">
        <v>164</v>
      </c>
      <c r="B49" s="151"/>
      <c r="C49" s="152"/>
      <c r="E49" s="210" t="s">
        <v>164</v>
      </c>
      <c r="F49" s="151"/>
      <c r="G49" s="152"/>
      <c r="H49" s="69" t="s">
        <v>164</v>
      </c>
      <c r="I49" s="130">
        <v>281850</v>
      </c>
      <c r="J49" s="73" t="s">
        <v>180</v>
      </c>
      <c r="K49" s="211">
        <v>215007</v>
      </c>
      <c r="L49" s="151"/>
      <c r="M49" s="152"/>
      <c r="N49" s="130">
        <v>183850</v>
      </c>
    </row>
    <row r="50" spans="1:14" ht="14.25" customHeight="1">
      <c r="A50" s="210" t="s">
        <v>164</v>
      </c>
      <c r="B50" s="151"/>
      <c r="C50" s="152"/>
      <c r="E50" s="210" t="s">
        <v>164</v>
      </c>
      <c r="F50" s="151"/>
      <c r="G50" s="152"/>
      <c r="H50" s="69" t="s">
        <v>164</v>
      </c>
      <c r="I50" s="130">
        <v>449939.7</v>
      </c>
      <c r="J50" s="73" t="s">
        <v>125</v>
      </c>
      <c r="K50" s="211">
        <v>215008</v>
      </c>
      <c r="L50" s="151"/>
      <c r="M50" s="152"/>
      <c r="N50" s="130">
        <v>66525</v>
      </c>
    </row>
    <row r="51" spans="1:14" ht="14.25" customHeight="1">
      <c r="A51" s="210" t="s">
        <v>164</v>
      </c>
      <c r="B51" s="151"/>
      <c r="C51" s="152"/>
      <c r="E51" s="210" t="s">
        <v>164</v>
      </c>
      <c r="F51" s="151"/>
      <c r="G51" s="152"/>
      <c r="H51" s="69" t="s">
        <v>164</v>
      </c>
      <c r="I51" s="130">
        <v>51140</v>
      </c>
      <c r="J51" s="73" t="s">
        <v>126</v>
      </c>
      <c r="K51" s="211">
        <v>215013</v>
      </c>
      <c r="L51" s="151"/>
      <c r="M51" s="152"/>
      <c r="N51" s="130">
        <v>4936</v>
      </c>
    </row>
    <row r="52" spans="1:14">
      <c r="A52" s="210" t="s">
        <v>164</v>
      </c>
      <c r="B52" s="151"/>
      <c r="C52" s="152"/>
      <c r="E52" s="210" t="s">
        <v>164</v>
      </c>
      <c r="F52" s="151"/>
      <c r="G52" s="152"/>
      <c r="H52" s="69" t="s">
        <v>164</v>
      </c>
      <c r="I52" s="130">
        <v>254079</v>
      </c>
      <c r="J52" s="73" t="s">
        <v>127</v>
      </c>
      <c r="K52" s="211">
        <v>215015</v>
      </c>
      <c r="L52" s="151"/>
      <c r="M52" s="152"/>
      <c r="N52" s="130">
        <v>0</v>
      </c>
    </row>
    <row r="53" spans="1:14" ht="14.25" customHeight="1">
      <c r="A53" s="210" t="s">
        <v>164</v>
      </c>
      <c r="B53" s="151"/>
      <c r="C53" s="152"/>
      <c r="E53" s="210" t="s">
        <v>164</v>
      </c>
      <c r="F53" s="151"/>
      <c r="G53" s="152"/>
      <c r="H53" s="69" t="s">
        <v>164</v>
      </c>
      <c r="I53" s="130">
        <v>1134890</v>
      </c>
      <c r="J53" s="73" t="s">
        <v>181</v>
      </c>
      <c r="K53" s="211">
        <v>215999</v>
      </c>
      <c r="L53" s="151"/>
      <c r="M53" s="152"/>
      <c r="N53" s="130">
        <v>101818</v>
      </c>
    </row>
    <row r="54" spans="1:14" ht="14.25" customHeight="1">
      <c r="A54" s="210" t="s">
        <v>164</v>
      </c>
      <c r="B54" s="151"/>
      <c r="C54" s="152"/>
      <c r="E54" s="210" t="s">
        <v>164</v>
      </c>
      <c r="F54" s="151"/>
      <c r="G54" s="152"/>
      <c r="H54" s="69" t="s">
        <v>164</v>
      </c>
      <c r="I54" s="130">
        <v>25949.67</v>
      </c>
      <c r="J54" s="73" t="s">
        <v>182</v>
      </c>
      <c r="K54" s="211">
        <v>215999</v>
      </c>
      <c r="L54" s="151"/>
      <c r="M54" s="152"/>
      <c r="N54" s="130">
        <v>21714.67</v>
      </c>
    </row>
    <row r="55" spans="1:14">
      <c r="A55" s="210" t="s">
        <v>164</v>
      </c>
      <c r="B55" s="151"/>
      <c r="C55" s="152"/>
      <c r="E55" s="210" t="s">
        <v>164</v>
      </c>
      <c r="F55" s="151"/>
      <c r="G55" s="152"/>
      <c r="H55" s="69" t="s">
        <v>164</v>
      </c>
      <c r="I55" s="130">
        <v>10762492.07</v>
      </c>
      <c r="J55" s="73" t="s">
        <v>130</v>
      </c>
      <c r="K55" s="211">
        <v>310000</v>
      </c>
      <c r="L55" s="151"/>
      <c r="M55" s="152"/>
      <c r="N55" s="130">
        <v>0</v>
      </c>
    </row>
    <row r="56" spans="1:14" ht="14.25" customHeight="1">
      <c r="A56" s="212" t="s">
        <v>164</v>
      </c>
      <c r="B56" s="151"/>
      <c r="C56" s="152"/>
      <c r="E56" s="212" t="s">
        <v>164</v>
      </c>
      <c r="F56" s="151"/>
      <c r="G56" s="152"/>
      <c r="H56" s="71" t="s">
        <v>164</v>
      </c>
      <c r="I56" s="131">
        <f>SUM(I44:I55)</f>
        <v>16195435.66</v>
      </c>
      <c r="J56" s="74" t="s">
        <v>6</v>
      </c>
      <c r="K56" s="213" t="s">
        <v>162</v>
      </c>
      <c r="L56" s="151"/>
      <c r="M56" s="152"/>
      <c r="N56" s="131">
        <f>SUM(N44:N55)</f>
        <v>400284.87</v>
      </c>
    </row>
    <row r="57" spans="1:14" ht="15" customHeight="1" thickBot="1">
      <c r="A57" s="218" t="s">
        <v>175</v>
      </c>
      <c r="B57" s="219"/>
      <c r="C57" s="220"/>
      <c r="E57" s="218" t="s">
        <v>176</v>
      </c>
      <c r="F57" s="219"/>
      <c r="G57" s="220"/>
      <c r="H57" s="77" t="s">
        <v>178</v>
      </c>
      <c r="I57" s="133">
        <f>SUM(I56,I43)</f>
        <v>46163506.630000003</v>
      </c>
      <c r="J57" s="78" t="s">
        <v>201</v>
      </c>
      <c r="K57" s="221" t="s">
        <v>162</v>
      </c>
      <c r="L57" s="219"/>
      <c r="M57" s="220"/>
      <c r="N57" s="133">
        <f>SUM(N56,N43)</f>
        <v>2882691.5600000005</v>
      </c>
    </row>
    <row r="58" spans="1:14" ht="15" customHeight="1" thickTop="1">
      <c r="A58" s="212" t="s">
        <v>164</v>
      </c>
      <c r="B58" s="151"/>
      <c r="C58" s="152"/>
      <c r="E58" s="212" t="s">
        <v>164</v>
      </c>
      <c r="F58" s="151"/>
      <c r="G58" s="152"/>
      <c r="H58" s="71" t="s">
        <v>164</v>
      </c>
      <c r="I58" s="131">
        <f>SUM(I30-I57)</f>
        <v>-2308572.2600000054</v>
      </c>
      <c r="J58" s="74" t="s">
        <v>202</v>
      </c>
      <c r="K58" s="213" t="s">
        <v>162</v>
      </c>
      <c r="L58" s="151"/>
      <c r="M58" s="152"/>
      <c r="N58" s="131">
        <f>SUM(N30-N57)</f>
        <v>-344748.3600000008</v>
      </c>
    </row>
    <row r="59" spans="1:14" ht="14.25" customHeight="1">
      <c r="A59" s="214" t="s">
        <v>157</v>
      </c>
      <c r="B59" s="151"/>
      <c r="C59" s="151"/>
      <c r="E59" s="215" t="s">
        <v>157</v>
      </c>
      <c r="F59" s="151"/>
      <c r="G59" s="151"/>
      <c r="H59" s="79" t="s">
        <v>157</v>
      </c>
      <c r="I59" s="134">
        <f>SUM(I6+I30-I57)</f>
        <v>26856625.54999999</v>
      </c>
      <c r="J59" s="71" t="s">
        <v>203</v>
      </c>
      <c r="K59" s="216" t="s">
        <v>157</v>
      </c>
      <c r="L59" s="151"/>
      <c r="M59" s="152"/>
      <c r="N59" s="134">
        <f>SUM(N6+N30-N57)</f>
        <v>26856625.549999997</v>
      </c>
    </row>
    <row r="60" spans="1:14" ht="15.95" customHeight="1"/>
    <row r="61" spans="1:14" s="102" customFormat="1" ht="19.7" customHeight="1">
      <c r="B61" s="217"/>
      <c r="C61" s="149"/>
    </row>
    <row r="62" spans="1:14" s="102" customFormat="1" ht="0.6" customHeight="1"/>
    <row r="63" spans="1:14" s="102" customFormat="1" ht="19.7" customHeight="1">
      <c r="C63" s="209"/>
      <c r="D63" s="149"/>
      <c r="E63" s="149"/>
      <c r="F63" s="149"/>
      <c r="G63" s="149"/>
      <c r="H63" s="149"/>
      <c r="I63" s="149"/>
      <c r="J63" s="149"/>
      <c r="K63" s="149"/>
    </row>
    <row r="64" spans="1:14" s="102" customFormat="1"/>
    <row r="65" s="102" customFormat="1"/>
    <row r="66" s="102" customFormat="1"/>
    <row r="67" s="102" customFormat="1"/>
    <row r="68" s="102" customFormat="1"/>
    <row r="69" s="102" customFormat="1"/>
    <row r="70" s="102" customFormat="1"/>
    <row r="71" s="102" customFormat="1"/>
    <row r="72" s="102" customFormat="1"/>
  </sheetData>
  <mergeCells count="173">
    <mergeCell ref="A1:E1"/>
    <mergeCell ref="G1:K1"/>
    <mergeCell ref="G2:K2"/>
    <mergeCell ref="G3:K3"/>
    <mergeCell ref="A4:I4"/>
    <mergeCell ref="K4:M4"/>
    <mergeCell ref="A5:C5"/>
    <mergeCell ref="E5:G5"/>
    <mergeCell ref="K5:M5"/>
    <mergeCell ref="A6:C6"/>
    <mergeCell ref="E6:G6"/>
    <mergeCell ref="K6:M6"/>
    <mergeCell ref="A9:C9"/>
    <mergeCell ref="E9:G9"/>
    <mergeCell ref="K9:M9"/>
    <mergeCell ref="A10:C10"/>
    <mergeCell ref="E10:G10"/>
    <mergeCell ref="K10:M10"/>
    <mergeCell ref="A7:C7"/>
    <mergeCell ref="E7:G7"/>
    <mergeCell ref="K7:M7"/>
    <mergeCell ref="A8:C8"/>
    <mergeCell ref="E8:G8"/>
    <mergeCell ref="K8:M8"/>
    <mergeCell ref="A13:C13"/>
    <mergeCell ref="E13:G13"/>
    <mergeCell ref="K13:M13"/>
    <mergeCell ref="A14:C14"/>
    <mergeCell ref="E14:G14"/>
    <mergeCell ref="K14:M14"/>
    <mergeCell ref="A11:C11"/>
    <mergeCell ref="E11:G11"/>
    <mergeCell ref="K11:M11"/>
    <mergeCell ref="A12:C12"/>
    <mergeCell ref="E12:G12"/>
    <mergeCell ref="K12:M12"/>
    <mergeCell ref="A17:C17"/>
    <mergeCell ref="E17:G17"/>
    <mergeCell ref="K17:M17"/>
    <mergeCell ref="A18:C18"/>
    <mergeCell ref="E18:G18"/>
    <mergeCell ref="K18:M18"/>
    <mergeCell ref="A15:C15"/>
    <mergeCell ref="E15:G15"/>
    <mergeCell ref="K15:M15"/>
    <mergeCell ref="A16:C16"/>
    <mergeCell ref="E16:G16"/>
    <mergeCell ref="K16:M16"/>
    <mergeCell ref="A21:C21"/>
    <mergeCell ref="E21:G21"/>
    <mergeCell ref="K21:M21"/>
    <mergeCell ref="A22:C22"/>
    <mergeCell ref="E22:G22"/>
    <mergeCell ref="K22:M22"/>
    <mergeCell ref="A19:C19"/>
    <mergeCell ref="E19:G19"/>
    <mergeCell ref="K19:M19"/>
    <mergeCell ref="A20:C20"/>
    <mergeCell ref="E20:G20"/>
    <mergeCell ref="K20:M20"/>
    <mergeCell ref="A25:C25"/>
    <mergeCell ref="E25:G25"/>
    <mergeCell ref="K25:M25"/>
    <mergeCell ref="A26:C26"/>
    <mergeCell ref="E26:G26"/>
    <mergeCell ref="K26:M26"/>
    <mergeCell ref="A23:C23"/>
    <mergeCell ref="E23:G23"/>
    <mergeCell ref="K23:M23"/>
    <mergeCell ref="A24:C24"/>
    <mergeCell ref="E24:G24"/>
    <mergeCell ref="K24:M24"/>
    <mergeCell ref="A29:C29"/>
    <mergeCell ref="E29:G29"/>
    <mergeCell ref="K29:M29"/>
    <mergeCell ref="A30:C30"/>
    <mergeCell ref="E30:G30"/>
    <mergeCell ref="K30:M30"/>
    <mergeCell ref="A27:C27"/>
    <mergeCell ref="E27:G27"/>
    <mergeCell ref="K27:M27"/>
    <mergeCell ref="A28:C28"/>
    <mergeCell ref="E28:G28"/>
    <mergeCell ref="K28:M28"/>
    <mergeCell ref="A33:C33"/>
    <mergeCell ref="E33:G33"/>
    <mergeCell ref="K33:M33"/>
    <mergeCell ref="A34:C34"/>
    <mergeCell ref="E34:G34"/>
    <mergeCell ref="K34:M34"/>
    <mergeCell ref="A31:C31"/>
    <mergeCell ref="E31:G31"/>
    <mergeCell ref="K31:M31"/>
    <mergeCell ref="A32:C32"/>
    <mergeCell ref="E32:G32"/>
    <mergeCell ref="K32:M32"/>
    <mergeCell ref="A37:C37"/>
    <mergeCell ref="E37:G37"/>
    <mergeCell ref="K37:M37"/>
    <mergeCell ref="A38:C38"/>
    <mergeCell ref="E38:G38"/>
    <mergeCell ref="K38:M38"/>
    <mergeCell ref="A35:C35"/>
    <mergeCell ref="E35:G35"/>
    <mergeCell ref="K35:M35"/>
    <mergeCell ref="A36:C36"/>
    <mergeCell ref="E36:G36"/>
    <mergeCell ref="K36:M36"/>
    <mergeCell ref="A41:C41"/>
    <mergeCell ref="E41:G41"/>
    <mergeCell ref="K41:M41"/>
    <mergeCell ref="A42:C42"/>
    <mergeCell ref="E42:G42"/>
    <mergeCell ref="K42:M42"/>
    <mergeCell ref="A39:C39"/>
    <mergeCell ref="E39:G39"/>
    <mergeCell ref="K39:M39"/>
    <mergeCell ref="A40:C40"/>
    <mergeCell ref="E40:G40"/>
    <mergeCell ref="K40:M40"/>
    <mergeCell ref="A45:C45"/>
    <mergeCell ref="E45:G45"/>
    <mergeCell ref="K45:M45"/>
    <mergeCell ref="A43:C43"/>
    <mergeCell ref="E43:G43"/>
    <mergeCell ref="K43:M43"/>
    <mergeCell ref="A44:C44"/>
    <mergeCell ref="E44:G44"/>
    <mergeCell ref="K44:M44"/>
    <mergeCell ref="A48:C48"/>
    <mergeCell ref="E48:G48"/>
    <mergeCell ref="K48:M48"/>
    <mergeCell ref="A49:C49"/>
    <mergeCell ref="E49:G49"/>
    <mergeCell ref="K49:M49"/>
    <mergeCell ref="A46:C46"/>
    <mergeCell ref="E46:G46"/>
    <mergeCell ref="K46:M46"/>
    <mergeCell ref="A47:C47"/>
    <mergeCell ref="E47:G47"/>
    <mergeCell ref="K47:M47"/>
    <mergeCell ref="A52:C52"/>
    <mergeCell ref="E52:G52"/>
    <mergeCell ref="K52:M52"/>
    <mergeCell ref="A53:C53"/>
    <mergeCell ref="E53:G53"/>
    <mergeCell ref="K53:M53"/>
    <mergeCell ref="A50:C50"/>
    <mergeCell ref="E50:G50"/>
    <mergeCell ref="K50:M50"/>
    <mergeCell ref="A51:C51"/>
    <mergeCell ref="E51:G51"/>
    <mergeCell ref="K51:M51"/>
    <mergeCell ref="C63:K63"/>
    <mergeCell ref="A55:C55"/>
    <mergeCell ref="E55:G55"/>
    <mergeCell ref="K55:M55"/>
    <mergeCell ref="A56:C56"/>
    <mergeCell ref="E56:G56"/>
    <mergeCell ref="K56:M56"/>
    <mergeCell ref="A54:C54"/>
    <mergeCell ref="E54:G54"/>
    <mergeCell ref="K54:M54"/>
    <mergeCell ref="A59:C59"/>
    <mergeCell ref="E59:G59"/>
    <mergeCell ref="K59:M59"/>
    <mergeCell ref="B61:C61"/>
    <mergeCell ref="A57:C57"/>
    <mergeCell ref="E57:G57"/>
    <mergeCell ref="K57:M57"/>
    <mergeCell ref="A58:C58"/>
    <mergeCell ref="E58:G58"/>
    <mergeCell ref="K58:M58"/>
  </mergeCells>
  <pageMargins left="0.19685039370078741" right="0.19685039370078741" top="0.17" bottom="0.17" header="0.2" footer="0.17"/>
  <pageSetup paperSize="9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S82"/>
  <sheetViews>
    <sheetView showGridLines="0" topLeftCell="A67" zoomScale="150" zoomScaleNormal="150" workbookViewId="0">
      <pane xSplit="2" topLeftCell="C1" activePane="topRight" state="frozen"/>
      <selection pane="topRight" activeCell="F80" sqref="F80"/>
    </sheetView>
  </sheetViews>
  <sheetFormatPr defaultRowHeight="12.75"/>
  <cols>
    <col min="1" max="1" width="10.625" style="121" customWidth="1"/>
    <col min="2" max="2" width="22.375" style="121" customWidth="1"/>
    <col min="3" max="3" width="6.25" style="121" customWidth="1"/>
    <col min="4" max="4" width="3.25" style="121" customWidth="1"/>
    <col min="5" max="16" width="8.625" style="121" customWidth="1"/>
    <col min="17" max="17" width="8.25" style="121" customWidth="1"/>
    <col min="18" max="18" width="8.625" style="121" customWidth="1"/>
    <col min="19" max="19" width="14.5" style="121" customWidth="1"/>
    <col min="20" max="16384" width="9" style="121"/>
  </cols>
  <sheetData>
    <row r="1" spans="1:18" ht="6" customHeight="1">
      <c r="A1" s="240"/>
      <c r="B1" s="240"/>
    </row>
    <row r="2" spans="1:18" ht="15.75" customHeight="1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</row>
    <row r="3" spans="1:18" ht="15.75" customHeight="1">
      <c r="A3" s="228" t="s">
        <v>390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</row>
    <row r="4" spans="1:18" ht="15.75" customHeight="1">
      <c r="A4" s="228" t="s">
        <v>391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</row>
    <row r="5" spans="1:18" ht="3.75" customHeight="1">
      <c r="A5" s="240"/>
      <c r="B5" s="240"/>
      <c r="C5" s="240"/>
      <c r="D5" s="240"/>
      <c r="E5" s="240"/>
      <c r="F5" s="240"/>
      <c r="G5" s="240"/>
      <c r="H5" s="240"/>
    </row>
    <row r="6" spans="1:18">
      <c r="A6" s="125"/>
      <c r="B6" s="125"/>
      <c r="C6" s="125"/>
      <c r="D6" s="125"/>
      <c r="E6" s="241" t="s">
        <v>204</v>
      </c>
      <c r="F6" s="242"/>
      <c r="G6" s="241" t="s">
        <v>205</v>
      </c>
      <c r="H6" s="242"/>
      <c r="I6" s="241" t="s">
        <v>206</v>
      </c>
      <c r="J6" s="241" t="s">
        <v>207</v>
      </c>
      <c r="K6" s="253"/>
      <c r="L6" s="241" t="s">
        <v>208</v>
      </c>
      <c r="M6" s="241" t="s">
        <v>209</v>
      </c>
      <c r="N6" s="242"/>
      <c r="O6" s="253"/>
      <c r="P6" s="241" t="s">
        <v>210</v>
      </c>
      <c r="Q6" s="241" t="s">
        <v>211</v>
      </c>
      <c r="R6" s="245" t="s">
        <v>6</v>
      </c>
    </row>
    <row r="7" spans="1:18">
      <c r="A7" s="126"/>
      <c r="B7" s="126"/>
      <c r="C7" s="126"/>
      <c r="D7" s="247" t="s">
        <v>212</v>
      </c>
      <c r="E7" s="243"/>
      <c r="F7" s="244"/>
      <c r="G7" s="243"/>
      <c r="H7" s="244"/>
      <c r="I7" s="239"/>
      <c r="J7" s="243"/>
      <c r="K7" s="254"/>
      <c r="L7" s="239"/>
      <c r="M7" s="243"/>
      <c r="N7" s="244"/>
      <c r="O7" s="254"/>
      <c r="P7" s="239"/>
      <c r="Q7" s="239"/>
      <c r="R7" s="238"/>
    </row>
    <row r="8" spans="1:18">
      <c r="A8" s="126"/>
      <c r="B8" s="126"/>
      <c r="C8" s="126"/>
      <c r="D8" s="248"/>
      <c r="E8" s="249" t="s">
        <v>213</v>
      </c>
      <c r="F8" s="250"/>
      <c r="G8" s="249" t="s">
        <v>214</v>
      </c>
      <c r="H8" s="250"/>
      <c r="I8" s="122" t="s">
        <v>215</v>
      </c>
      <c r="J8" s="249" t="s">
        <v>216</v>
      </c>
      <c r="K8" s="251"/>
      <c r="L8" s="122" t="s">
        <v>217</v>
      </c>
      <c r="M8" s="249" t="s">
        <v>218</v>
      </c>
      <c r="N8" s="250"/>
      <c r="O8" s="251"/>
      <c r="P8" s="122" t="s">
        <v>219</v>
      </c>
      <c r="Q8" s="122" t="s">
        <v>220</v>
      </c>
      <c r="R8" s="238"/>
    </row>
    <row r="9" spans="1:18">
      <c r="A9" s="126"/>
      <c r="B9" s="126"/>
      <c r="C9" s="126"/>
      <c r="D9" s="248"/>
      <c r="E9" s="237" t="s">
        <v>221</v>
      </c>
      <c r="F9" s="237" t="s">
        <v>222</v>
      </c>
      <c r="G9" s="237" t="s">
        <v>223</v>
      </c>
      <c r="H9" s="237" t="s">
        <v>224</v>
      </c>
      <c r="I9" s="237" t="s">
        <v>225</v>
      </c>
      <c r="J9" s="237" t="s">
        <v>226</v>
      </c>
      <c r="K9" s="237" t="s">
        <v>227</v>
      </c>
      <c r="L9" s="237" t="s">
        <v>228</v>
      </c>
      <c r="M9" s="237" t="s">
        <v>229</v>
      </c>
      <c r="N9" s="237" t="s">
        <v>230</v>
      </c>
      <c r="O9" s="237" t="s">
        <v>231</v>
      </c>
      <c r="P9" s="237" t="s">
        <v>232</v>
      </c>
      <c r="Q9" s="237" t="s">
        <v>142</v>
      </c>
      <c r="R9" s="238"/>
    </row>
    <row r="10" spans="1:18">
      <c r="A10" s="126"/>
      <c r="B10" s="126"/>
      <c r="C10" s="126"/>
      <c r="D10" s="126"/>
      <c r="E10" s="238"/>
      <c r="F10" s="252"/>
      <c r="G10" s="238"/>
      <c r="H10" s="252"/>
      <c r="I10" s="238"/>
      <c r="J10" s="238"/>
      <c r="K10" s="238"/>
      <c r="L10" s="238"/>
      <c r="M10" s="238"/>
      <c r="N10" s="238"/>
      <c r="O10" s="238"/>
      <c r="P10" s="238"/>
      <c r="Q10" s="238"/>
      <c r="R10" s="238"/>
    </row>
    <row r="11" spans="1:18" ht="14.25" customHeight="1">
      <c r="A11" s="127"/>
      <c r="B11" s="126"/>
      <c r="C11" s="126"/>
      <c r="D11" s="126"/>
      <c r="E11" s="238"/>
      <c r="F11" s="252"/>
      <c r="G11" s="238"/>
      <c r="H11" s="252"/>
      <c r="I11" s="238"/>
      <c r="J11" s="238"/>
      <c r="K11" s="238"/>
      <c r="L11" s="238"/>
      <c r="M11" s="238"/>
      <c r="N11" s="238"/>
      <c r="O11" s="238"/>
      <c r="P11" s="238"/>
      <c r="Q11" s="238"/>
      <c r="R11" s="238"/>
    </row>
    <row r="12" spans="1:18">
      <c r="A12" s="126"/>
      <c r="B12" s="126"/>
      <c r="C12" s="126"/>
      <c r="D12" s="126"/>
      <c r="E12" s="239"/>
      <c r="F12" s="243"/>
      <c r="G12" s="239"/>
      <c r="H12" s="243"/>
      <c r="I12" s="239"/>
      <c r="J12" s="239"/>
      <c r="K12" s="239"/>
      <c r="L12" s="239"/>
      <c r="M12" s="239"/>
      <c r="N12" s="239"/>
      <c r="O12" s="239"/>
      <c r="P12" s="239"/>
      <c r="Q12" s="239"/>
      <c r="R12" s="238"/>
    </row>
    <row r="13" spans="1:18" ht="14.25" customHeight="1">
      <c r="A13" s="128"/>
      <c r="B13" s="128"/>
      <c r="C13" s="128"/>
      <c r="D13" s="128"/>
      <c r="E13" s="123" t="s">
        <v>233</v>
      </c>
      <c r="F13" s="123" t="s">
        <v>234</v>
      </c>
      <c r="G13" s="123" t="s">
        <v>235</v>
      </c>
      <c r="H13" s="123" t="s">
        <v>236</v>
      </c>
      <c r="I13" s="123" t="s">
        <v>237</v>
      </c>
      <c r="J13" s="123" t="s">
        <v>238</v>
      </c>
      <c r="K13" s="123" t="s">
        <v>239</v>
      </c>
      <c r="L13" s="123" t="s">
        <v>240</v>
      </c>
      <c r="M13" s="123" t="s">
        <v>241</v>
      </c>
      <c r="N13" s="123" t="s">
        <v>242</v>
      </c>
      <c r="O13" s="123" t="s">
        <v>243</v>
      </c>
      <c r="P13" s="123" t="s">
        <v>244</v>
      </c>
      <c r="Q13" s="123" t="s">
        <v>245</v>
      </c>
      <c r="R13" s="246"/>
    </row>
    <row r="14" spans="1:18" ht="14.25" customHeight="1">
      <c r="A14" s="233" t="s">
        <v>142</v>
      </c>
      <c r="B14" s="129" t="s">
        <v>246</v>
      </c>
      <c r="C14" s="233" t="s">
        <v>247</v>
      </c>
      <c r="D14" s="235"/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124">
        <v>0</v>
      </c>
      <c r="O14" s="124">
        <v>0</v>
      </c>
      <c r="P14" s="124">
        <v>0</v>
      </c>
      <c r="Q14" s="124">
        <v>4936</v>
      </c>
      <c r="R14" s="124">
        <f>SUM(E14:Q14)</f>
        <v>4936</v>
      </c>
    </row>
    <row r="15" spans="1:18" ht="14.25" customHeight="1">
      <c r="A15" s="236"/>
      <c r="B15" s="129" t="s">
        <v>248</v>
      </c>
      <c r="C15" s="233" t="s">
        <v>247</v>
      </c>
      <c r="D15" s="235"/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816900</v>
      </c>
      <c r="R15" s="124">
        <f t="shared" ref="R15:R20" si="0">SUM(E15:Q15)</f>
        <v>816900</v>
      </c>
    </row>
    <row r="16" spans="1:18" ht="14.25" customHeight="1">
      <c r="A16" s="236"/>
      <c r="B16" s="129" t="s">
        <v>249</v>
      </c>
      <c r="C16" s="233" t="s">
        <v>247</v>
      </c>
      <c r="D16" s="235"/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240800</v>
      </c>
      <c r="R16" s="124">
        <f t="shared" si="0"/>
        <v>240800</v>
      </c>
    </row>
    <row r="17" spans="1:18" ht="14.25" customHeight="1">
      <c r="A17" s="236"/>
      <c r="B17" s="129" t="s">
        <v>250</v>
      </c>
      <c r="C17" s="233" t="s">
        <v>247</v>
      </c>
      <c r="D17" s="235"/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2000</v>
      </c>
      <c r="R17" s="124">
        <f t="shared" si="0"/>
        <v>2000</v>
      </c>
    </row>
    <row r="18" spans="1:18" ht="14.25" customHeight="1">
      <c r="A18" s="236"/>
      <c r="B18" s="129" t="s">
        <v>251</v>
      </c>
      <c r="C18" s="233" t="s">
        <v>247</v>
      </c>
      <c r="D18" s="235"/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124">
        <v>0</v>
      </c>
      <c r="M18" s="124">
        <v>0</v>
      </c>
      <c r="N18" s="124">
        <v>0</v>
      </c>
      <c r="O18" s="124">
        <v>0</v>
      </c>
      <c r="P18" s="124">
        <v>0</v>
      </c>
      <c r="Q18" s="124">
        <v>0</v>
      </c>
      <c r="R18" s="124">
        <f t="shared" si="0"/>
        <v>0</v>
      </c>
    </row>
    <row r="19" spans="1:18" ht="14.25" customHeight="1">
      <c r="A19" s="236"/>
      <c r="B19" s="129" t="s">
        <v>252</v>
      </c>
      <c r="C19" s="233" t="s">
        <v>247</v>
      </c>
      <c r="D19" s="235"/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f t="shared" si="0"/>
        <v>0</v>
      </c>
    </row>
    <row r="20" spans="1:18" ht="25.5" customHeight="1">
      <c r="A20" s="236"/>
      <c r="B20" s="129" t="s">
        <v>253</v>
      </c>
      <c r="C20" s="233" t="s">
        <v>247</v>
      </c>
      <c r="D20" s="235"/>
      <c r="E20" s="124">
        <v>0</v>
      </c>
      <c r="F20" s="124">
        <v>0</v>
      </c>
      <c r="G20" s="124">
        <v>0</v>
      </c>
      <c r="H20" s="124">
        <v>0</v>
      </c>
      <c r="I20" s="124">
        <v>0</v>
      </c>
      <c r="J20" s="124">
        <v>0</v>
      </c>
      <c r="K20" s="124">
        <v>0</v>
      </c>
      <c r="L20" s="124">
        <v>0</v>
      </c>
      <c r="M20" s="124">
        <v>0</v>
      </c>
      <c r="N20" s="124">
        <v>0</v>
      </c>
      <c r="O20" s="124">
        <v>0</v>
      </c>
      <c r="P20" s="124">
        <v>0</v>
      </c>
      <c r="Q20" s="124">
        <v>0</v>
      </c>
      <c r="R20" s="124">
        <f t="shared" si="0"/>
        <v>0</v>
      </c>
    </row>
    <row r="21" spans="1:18" s="143" customFormat="1">
      <c r="A21" s="234"/>
      <c r="B21" s="230"/>
      <c r="C21" s="230"/>
      <c r="D21" s="230"/>
      <c r="E21" s="142">
        <f>SUM(E14:E20)</f>
        <v>0</v>
      </c>
      <c r="F21" s="142">
        <f t="shared" ref="F21:P21" si="1">SUM(F14:F20)</f>
        <v>0</v>
      </c>
      <c r="G21" s="142">
        <f t="shared" si="1"/>
        <v>0</v>
      </c>
      <c r="H21" s="142">
        <f t="shared" si="1"/>
        <v>0</v>
      </c>
      <c r="I21" s="142">
        <f t="shared" si="1"/>
        <v>0</v>
      </c>
      <c r="J21" s="142">
        <f t="shared" si="1"/>
        <v>0</v>
      </c>
      <c r="K21" s="142">
        <f t="shared" si="1"/>
        <v>0</v>
      </c>
      <c r="L21" s="142">
        <f t="shared" si="1"/>
        <v>0</v>
      </c>
      <c r="M21" s="142">
        <f t="shared" si="1"/>
        <v>0</v>
      </c>
      <c r="N21" s="142">
        <f t="shared" si="1"/>
        <v>0</v>
      </c>
      <c r="O21" s="142">
        <f t="shared" si="1"/>
        <v>0</v>
      </c>
      <c r="P21" s="142">
        <f t="shared" si="1"/>
        <v>0</v>
      </c>
      <c r="Q21" s="142">
        <f>SUM(Q14:Q20)</f>
        <v>1064636</v>
      </c>
      <c r="R21" s="142">
        <f>SUM(R14:R20)</f>
        <v>1064636</v>
      </c>
    </row>
    <row r="22" spans="1:18" s="143" customFormat="1">
      <c r="A22" s="229" t="s">
        <v>254</v>
      </c>
      <c r="B22" s="230"/>
      <c r="C22" s="230"/>
      <c r="D22" s="230"/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0</v>
      </c>
      <c r="K22" s="142">
        <v>0</v>
      </c>
      <c r="L22" s="142">
        <v>0</v>
      </c>
      <c r="M22" s="142">
        <v>0</v>
      </c>
      <c r="N22" s="142">
        <v>0</v>
      </c>
      <c r="O22" s="142">
        <v>0</v>
      </c>
      <c r="P22" s="142">
        <v>0</v>
      </c>
      <c r="Q22" s="142">
        <v>13313106</v>
      </c>
      <c r="R22" s="142">
        <v>13313106</v>
      </c>
    </row>
    <row r="23" spans="1:18" ht="14.25" customHeight="1">
      <c r="A23" s="233" t="s">
        <v>143</v>
      </c>
      <c r="B23" s="129" t="s">
        <v>255</v>
      </c>
      <c r="C23" s="233" t="s">
        <v>247</v>
      </c>
      <c r="D23" s="235"/>
      <c r="E23" s="124">
        <v>42840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24">
        <v>0</v>
      </c>
      <c r="N23" s="124">
        <v>0</v>
      </c>
      <c r="O23" s="124">
        <v>0</v>
      </c>
      <c r="P23" s="124">
        <v>0</v>
      </c>
      <c r="Q23" s="124">
        <v>0</v>
      </c>
      <c r="R23" s="124">
        <f t="shared" ref="R23:R27" si="2">SUM(E23:Q23)</f>
        <v>42840</v>
      </c>
    </row>
    <row r="24" spans="1:18" ht="16.5" customHeight="1">
      <c r="A24" s="236"/>
      <c r="B24" s="129" t="s">
        <v>256</v>
      </c>
      <c r="C24" s="233" t="s">
        <v>247</v>
      </c>
      <c r="D24" s="235"/>
      <c r="E24" s="124">
        <v>3510</v>
      </c>
      <c r="F24" s="124">
        <v>0</v>
      </c>
      <c r="G24" s="124">
        <v>0</v>
      </c>
      <c r="H24" s="124">
        <v>0</v>
      </c>
      <c r="I24" s="124">
        <v>0</v>
      </c>
      <c r="J24" s="124">
        <v>0</v>
      </c>
      <c r="K24" s="124">
        <v>0</v>
      </c>
      <c r="L24" s="124">
        <v>0</v>
      </c>
      <c r="M24" s="124">
        <v>0</v>
      </c>
      <c r="N24" s="124">
        <v>0</v>
      </c>
      <c r="O24" s="124">
        <v>0</v>
      </c>
      <c r="P24" s="124">
        <v>0</v>
      </c>
      <c r="Q24" s="124">
        <v>0</v>
      </c>
      <c r="R24" s="124">
        <f t="shared" si="2"/>
        <v>3510</v>
      </c>
    </row>
    <row r="25" spans="1:18" ht="14.25" customHeight="1">
      <c r="A25" s="236"/>
      <c r="B25" s="129" t="s">
        <v>257</v>
      </c>
      <c r="C25" s="233" t="s">
        <v>247</v>
      </c>
      <c r="D25" s="235"/>
      <c r="E25" s="124">
        <v>3510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f t="shared" si="2"/>
        <v>3510</v>
      </c>
    </row>
    <row r="26" spans="1:18" ht="26.25" customHeight="1">
      <c r="A26" s="236"/>
      <c r="B26" s="129" t="s">
        <v>258</v>
      </c>
      <c r="C26" s="233" t="s">
        <v>247</v>
      </c>
      <c r="D26" s="235"/>
      <c r="E26" s="124">
        <v>7200</v>
      </c>
      <c r="F26" s="124">
        <v>0</v>
      </c>
      <c r="G26" s="124">
        <v>0</v>
      </c>
      <c r="H26" s="124">
        <v>0</v>
      </c>
      <c r="I26" s="124">
        <v>0</v>
      </c>
      <c r="J26" s="124">
        <v>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124">
        <v>0</v>
      </c>
      <c r="R26" s="124">
        <f t="shared" si="2"/>
        <v>7200</v>
      </c>
    </row>
    <row r="27" spans="1:18" ht="18" customHeight="1">
      <c r="A27" s="236"/>
      <c r="B27" s="129" t="s">
        <v>259</v>
      </c>
      <c r="C27" s="233" t="s">
        <v>247</v>
      </c>
      <c r="D27" s="235"/>
      <c r="E27" s="124">
        <v>157200</v>
      </c>
      <c r="F27" s="124">
        <v>0</v>
      </c>
      <c r="G27" s="124">
        <v>0</v>
      </c>
      <c r="H27" s="124">
        <v>0</v>
      </c>
      <c r="I27" s="124">
        <v>0</v>
      </c>
      <c r="J27" s="124">
        <v>0</v>
      </c>
      <c r="K27" s="124">
        <v>0</v>
      </c>
      <c r="L27" s="124">
        <v>0</v>
      </c>
      <c r="M27" s="124">
        <v>0</v>
      </c>
      <c r="N27" s="124">
        <v>0</v>
      </c>
      <c r="O27" s="124">
        <v>0</v>
      </c>
      <c r="P27" s="124">
        <v>0</v>
      </c>
      <c r="Q27" s="124">
        <v>0</v>
      </c>
      <c r="R27" s="124">
        <f t="shared" si="2"/>
        <v>157200</v>
      </c>
    </row>
    <row r="28" spans="1:18" s="143" customFormat="1">
      <c r="A28" s="234"/>
      <c r="B28" s="230"/>
      <c r="C28" s="230"/>
      <c r="D28" s="230"/>
      <c r="E28" s="142">
        <f>SUM(E23:E27)</f>
        <v>214260</v>
      </c>
      <c r="F28" s="142">
        <f t="shared" ref="F28:Q28" si="3">SUM(F23:F27)</f>
        <v>0</v>
      </c>
      <c r="G28" s="142">
        <f t="shared" si="3"/>
        <v>0</v>
      </c>
      <c r="H28" s="142">
        <f t="shared" si="3"/>
        <v>0</v>
      </c>
      <c r="I28" s="142">
        <f t="shared" si="3"/>
        <v>0</v>
      </c>
      <c r="J28" s="142">
        <f t="shared" si="3"/>
        <v>0</v>
      </c>
      <c r="K28" s="142">
        <f t="shared" si="3"/>
        <v>0</v>
      </c>
      <c r="L28" s="142">
        <f t="shared" si="3"/>
        <v>0</v>
      </c>
      <c r="M28" s="142">
        <f t="shared" si="3"/>
        <v>0</v>
      </c>
      <c r="N28" s="142">
        <f t="shared" si="3"/>
        <v>0</v>
      </c>
      <c r="O28" s="142">
        <f t="shared" si="3"/>
        <v>0</v>
      </c>
      <c r="P28" s="142">
        <f t="shared" si="3"/>
        <v>0</v>
      </c>
      <c r="Q28" s="142">
        <f t="shared" si="3"/>
        <v>0</v>
      </c>
      <c r="R28" s="142">
        <f>SUM(R23:R27)</f>
        <v>214260</v>
      </c>
    </row>
    <row r="29" spans="1:18" s="143" customFormat="1">
      <c r="A29" s="229" t="s">
        <v>254</v>
      </c>
      <c r="B29" s="230"/>
      <c r="C29" s="230"/>
      <c r="D29" s="230"/>
      <c r="E29" s="142">
        <v>2571120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2">
        <v>0</v>
      </c>
      <c r="O29" s="142">
        <v>0</v>
      </c>
      <c r="P29" s="142">
        <v>0</v>
      </c>
      <c r="Q29" s="142">
        <v>0</v>
      </c>
      <c r="R29" s="142">
        <v>2571120</v>
      </c>
    </row>
    <row r="30" spans="1:18" ht="14.25" customHeight="1">
      <c r="A30" s="233" t="s">
        <v>144</v>
      </c>
      <c r="B30" s="129" t="s">
        <v>260</v>
      </c>
      <c r="C30" s="233" t="s">
        <v>247</v>
      </c>
      <c r="D30" s="235"/>
      <c r="E30" s="124">
        <v>179750</v>
      </c>
      <c r="F30" s="124">
        <v>112090</v>
      </c>
      <c r="G30" s="124">
        <v>17070</v>
      </c>
      <c r="H30" s="124">
        <v>0</v>
      </c>
      <c r="I30" s="124">
        <v>0</v>
      </c>
      <c r="J30" s="124">
        <v>46290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f t="shared" ref="R30:R34" si="4">SUM(E30:Q30)</f>
        <v>355200</v>
      </c>
    </row>
    <row r="31" spans="1:18" ht="14.25" customHeight="1">
      <c r="A31" s="236"/>
      <c r="B31" s="129" t="s">
        <v>261</v>
      </c>
      <c r="C31" s="233" t="s">
        <v>247</v>
      </c>
      <c r="D31" s="235"/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555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f t="shared" si="4"/>
        <v>555</v>
      </c>
    </row>
    <row r="32" spans="1:18" ht="14.25" customHeight="1">
      <c r="A32" s="236"/>
      <c r="B32" s="129" t="s">
        <v>262</v>
      </c>
      <c r="C32" s="233" t="s">
        <v>247</v>
      </c>
      <c r="D32" s="235"/>
      <c r="E32" s="124">
        <v>17500</v>
      </c>
      <c r="F32" s="124">
        <v>3500</v>
      </c>
      <c r="G32" s="124">
        <v>0</v>
      </c>
      <c r="H32" s="124">
        <v>0</v>
      </c>
      <c r="I32" s="124">
        <v>0</v>
      </c>
      <c r="J32" s="124">
        <v>3500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f t="shared" si="4"/>
        <v>24500</v>
      </c>
    </row>
    <row r="33" spans="1:18" ht="14.25" customHeight="1">
      <c r="A33" s="236"/>
      <c r="B33" s="129" t="s">
        <v>263</v>
      </c>
      <c r="C33" s="233" t="s">
        <v>247</v>
      </c>
      <c r="D33" s="235"/>
      <c r="E33" s="124">
        <v>38900</v>
      </c>
      <c r="F33" s="124">
        <v>25690</v>
      </c>
      <c r="G33" s="124">
        <v>33320</v>
      </c>
      <c r="H33" s="124">
        <v>0</v>
      </c>
      <c r="I33" s="124">
        <v>0</v>
      </c>
      <c r="J33" s="124">
        <v>11500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f t="shared" si="4"/>
        <v>109410</v>
      </c>
    </row>
    <row r="34" spans="1:18" ht="14.25" customHeight="1">
      <c r="A34" s="236"/>
      <c r="B34" s="129" t="s">
        <v>264</v>
      </c>
      <c r="C34" s="233" t="s">
        <v>247</v>
      </c>
      <c r="D34" s="235"/>
      <c r="E34" s="124">
        <v>5785</v>
      </c>
      <c r="F34" s="124">
        <v>1785</v>
      </c>
      <c r="G34" s="124">
        <v>1865</v>
      </c>
      <c r="H34" s="124">
        <v>0</v>
      </c>
      <c r="I34" s="124">
        <v>0</v>
      </c>
      <c r="J34" s="124">
        <v>1785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f t="shared" si="4"/>
        <v>11220</v>
      </c>
    </row>
    <row r="35" spans="1:18" s="143" customFormat="1" ht="14.25" customHeight="1">
      <c r="A35" s="234"/>
      <c r="B35" s="230"/>
      <c r="C35" s="230"/>
      <c r="D35" s="230"/>
      <c r="E35" s="142">
        <f>SUM(E30:E34)</f>
        <v>241935</v>
      </c>
      <c r="F35" s="142">
        <f t="shared" ref="F35:Q35" si="5">SUM(F30:F34)</f>
        <v>143065</v>
      </c>
      <c r="G35" s="142">
        <f t="shared" si="5"/>
        <v>52255</v>
      </c>
      <c r="H35" s="142">
        <f t="shared" si="5"/>
        <v>0</v>
      </c>
      <c r="I35" s="142">
        <f t="shared" si="5"/>
        <v>0</v>
      </c>
      <c r="J35" s="142">
        <f t="shared" si="5"/>
        <v>63630</v>
      </c>
      <c r="K35" s="142">
        <f t="shared" si="5"/>
        <v>0</v>
      </c>
      <c r="L35" s="142">
        <f t="shared" si="5"/>
        <v>0</v>
      </c>
      <c r="M35" s="142">
        <f t="shared" si="5"/>
        <v>0</v>
      </c>
      <c r="N35" s="142">
        <f t="shared" si="5"/>
        <v>0</v>
      </c>
      <c r="O35" s="142">
        <f t="shared" si="5"/>
        <v>0</v>
      </c>
      <c r="P35" s="142">
        <f t="shared" si="5"/>
        <v>0</v>
      </c>
      <c r="Q35" s="142">
        <f t="shared" si="5"/>
        <v>0</v>
      </c>
      <c r="R35" s="142">
        <f>SUM(R30:R34)</f>
        <v>500885</v>
      </c>
    </row>
    <row r="36" spans="1:18" s="143" customFormat="1" ht="14.25" customHeight="1">
      <c r="A36" s="229" t="s">
        <v>254</v>
      </c>
      <c r="B36" s="230"/>
      <c r="C36" s="230"/>
      <c r="D36" s="230"/>
      <c r="E36" s="142">
        <v>2871200</v>
      </c>
      <c r="F36" s="142">
        <v>1701000</v>
      </c>
      <c r="G36" s="142">
        <v>372150</v>
      </c>
      <c r="H36" s="142">
        <v>0</v>
      </c>
      <c r="I36" s="142">
        <v>0</v>
      </c>
      <c r="J36" s="142">
        <v>740284</v>
      </c>
      <c r="K36" s="142">
        <v>0</v>
      </c>
      <c r="L36" s="142">
        <v>0</v>
      </c>
      <c r="M36" s="142">
        <v>0</v>
      </c>
      <c r="N36" s="142">
        <v>0</v>
      </c>
      <c r="O36" s="142">
        <v>0</v>
      </c>
      <c r="P36" s="142">
        <v>0</v>
      </c>
      <c r="Q36" s="142">
        <v>0</v>
      </c>
      <c r="R36" s="142">
        <v>5684634</v>
      </c>
    </row>
    <row r="37" spans="1:18" ht="25.5" customHeight="1">
      <c r="A37" s="233" t="s">
        <v>7</v>
      </c>
      <c r="B37" s="129" t="s">
        <v>265</v>
      </c>
      <c r="C37" s="233" t="s">
        <v>247</v>
      </c>
      <c r="D37" s="235"/>
      <c r="E37" s="124">
        <v>0</v>
      </c>
      <c r="F37" s="124">
        <v>0</v>
      </c>
      <c r="G37" s="124">
        <v>0</v>
      </c>
      <c r="H37" s="124">
        <v>0</v>
      </c>
      <c r="I37" s="124">
        <v>0</v>
      </c>
      <c r="J37" s="124">
        <v>0</v>
      </c>
      <c r="K37" s="124">
        <v>0</v>
      </c>
      <c r="L37" s="124">
        <v>0</v>
      </c>
      <c r="M37" s="124">
        <v>0</v>
      </c>
      <c r="N37" s="124">
        <v>0</v>
      </c>
      <c r="O37" s="124">
        <v>0</v>
      </c>
      <c r="P37" s="124">
        <v>0</v>
      </c>
      <c r="Q37" s="124">
        <v>0</v>
      </c>
      <c r="R37" s="124">
        <f t="shared" ref="R37:R40" si="6">SUM(E37:Q37)</f>
        <v>0</v>
      </c>
    </row>
    <row r="38" spans="1:18" ht="14.25" customHeight="1">
      <c r="A38" s="236"/>
      <c r="B38" s="129" t="s">
        <v>266</v>
      </c>
      <c r="C38" s="233" t="s">
        <v>247</v>
      </c>
      <c r="D38" s="235"/>
      <c r="E38" s="124">
        <v>0</v>
      </c>
      <c r="F38" s="124">
        <v>0</v>
      </c>
      <c r="G38" s="124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4">
        <v>0</v>
      </c>
      <c r="Q38" s="124">
        <v>0</v>
      </c>
      <c r="R38" s="124">
        <f t="shared" si="6"/>
        <v>0</v>
      </c>
    </row>
    <row r="39" spans="1:18" ht="14.25" customHeight="1">
      <c r="A39" s="236"/>
      <c r="B39" s="129" t="s">
        <v>267</v>
      </c>
      <c r="C39" s="233" t="s">
        <v>247</v>
      </c>
      <c r="D39" s="235"/>
      <c r="E39" s="124">
        <v>0</v>
      </c>
      <c r="F39" s="124">
        <v>2200</v>
      </c>
      <c r="G39" s="124">
        <v>0</v>
      </c>
      <c r="H39" s="124">
        <v>0</v>
      </c>
      <c r="I39" s="124">
        <v>0</v>
      </c>
      <c r="J39" s="124">
        <v>3500</v>
      </c>
      <c r="K39" s="124">
        <v>0</v>
      </c>
      <c r="L39" s="124">
        <v>0</v>
      </c>
      <c r="M39" s="124">
        <v>0</v>
      </c>
      <c r="N39" s="124">
        <v>0</v>
      </c>
      <c r="O39" s="124">
        <v>0</v>
      </c>
      <c r="P39" s="124">
        <v>0</v>
      </c>
      <c r="Q39" s="124">
        <v>0</v>
      </c>
      <c r="R39" s="124">
        <f t="shared" si="6"/>
        <v>5700</v>
      </c>
    </row>
    <row r="40" spans="1:18" ht="14.25" customHeight="1">
      <c r="A40" s="236"/>
      <c r="B40" s="129" t="s">
        <v>268</v>
      </c>
      <c r="C40" s="233" t="s">
        <v>247</v>
      </c>
      <c r="D40" s="235"/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f t="shared" si="6"/>
        <v>0</v>
      </c>
    </row>
    <row r="41" spans="1:18" s="143" customFormat="1" ht="14.25" customHeight="1">
      <c r="A41" s="234"/>
      <c r="B41" s="230"/>
      <c r="C41" s="230"/>
      <c r="D41" s="230"/>
      <c r="E41" s="142">
        <f>SUM(E37:E40)</f>
        <v>0</v>
      </c>
      <c r="F41" s="142">
        <f t="shared" ref="F41:Q41" si="7">SUM(F37:F40)</f>
        <v>2200</v>
      </c>
      <c r="G41" s="142">
        <f t="shared" si="7"/>
        <v>0</v>
      </c>
      <c r="H41" s="142">
        <f t="shared" si="7"/>
        <v>0</v>
      </c>
      <c r="I41" s="142">
        <f t="shared" si="7"/>
        <v>0</v>
      </c>
      <c r="J41" s="142">
        <f t="shared" si="7"/>
        <v>3500</v>
      </c>
      <c r="K41" s="142">
        <f t="shared" si="7"/>
        <v>0</v>
      </c>
      <c r="L41" s="142">
        <f t="shared" si="7"/>
        <v>0</v>
      </c>
      <c r="M41" s="142">
        <f t="shared" si="7"/>
        <v>0</v>
      </c>
      <c r="N41" s="142">
        <f t="shared" si="7"/>
        <v>0</v>
      </c>
      <c r="O41" s="142">
        <f t="shared" si="7"/>
        <v>0</v>
      </c>
      <c r="P41" s="142">
        <f t="shared" si="7"/>
        <v>0</v>
      </c>
      <c r="Q41" s="142">
        <f t="shared" si="7"/>
        <v>0</v>
      </c>
      <c r="R41" s="142">
        <f>SUM(R37:R40)</f>
        <v>5700</v>
      </c>
    </row>
    <row r="42" spans="1:18" s="143" customFormat="1" ht="14.25" customHeight="1">
      <c r="A42" s="229" t="s">
        <v>254</v>
      </c>
      <c r="B42" s="230"/>
      <c r="C42" s="230"/>
      <c r="D42" s="230"/>
      <c r="E42" s="142">
        <v>34360</v>
      </c>
      <c r="F42" s="142">
        <v>27950</v>
      </c>
      <c r="G42" s="142">
        <v>0</v>
      </c>
      <c r="H42" s="142">
        <v>0</v>
      </c>
      <c r="I42" s="142">
        <v>0</v>
      </c>
      <c r="J42" s="142">
        <v>92900</v>
      </c>
      <c r="K42" s="142">
        <v>0</v>
      </c>
      <c r="L42" s="142">
        <v>0</v>
      </c>
      <c r="M42" s="142">
        <v>0</v>
      </c>
      <c r="N42" s="142">
        <v>0</v>
      </c>
      <c r="O42" s="142">
        <v>0</v>
      </c>
      <c r="P42" s="142">
        <v>0</v>
      </c>
      <c r="Q42" s="142">
        <v>0</v>
      </c>
      <c r="R42" s="142">
        <v>155210</v>
      </c>
    </row>
    <row r="43" spans="1:18" ht="14.25" customHeight="1">
      <c r="A43" s="233" t="s">
        <v>145</v>
      </c>
      <c r="B43" s="129" t="s">
        <v>269</v>
      </c>
      <c r="C43" s="233" t="s">
        <v>247</v>
      </c>
      <c r="D43" s="235"/>
      <c r="E43" s="124">
        <v>16287</v>
      </c>
      <c r="F43" s="124">
        <v>0</v>
      </c>
      <c r="G43" s="124">
        <v>0</v>
      </c>
      <c r="H43" s="124">
        <v>0</v>
      </c>
      <c r="I43" s="124">
        <v>0</v>
      </c>
      <c r="J43" s="124">
        <v>20600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f t="shared" ref="R43:R47" si="8">SUM(E43:Q43)</f>
        <v>36887</v>
      </c>
    </row>
    <row r="44" spans="1:18" ht="15.75" customHeight="1">
      <c r="A44" s="236"/>
      <c r="B44" s="129" t="s">
        <v>270</v>
      </c>
      <c r="C44" s="233" t="s">
        <v>247</v>
      </c>
      <c r="D44" s="235"/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f t="shared" si="8"/>
        <v>0</v>
      </c>
    </row>
    <row r="45" spans="1:18" ht="27.75" customHeight="1">
      <c r="A45" s="236"/>
      <c r="B45" s="129" t="s">
        <v>271</v>
      </c>
      <c r="C45" s="233" t="s">
        <v>247</v>
      </c>
      <c r="D45" s="235"/>
      <c r="E45" s="124">
        <v>58724</v>
      </c>
      <c r="F45" s="124">
        <v>23886</v>
      </c>
      <c r="G45" s="124">
        <v>0</v>
      </c>
      <c r="H45" s="124">
        <v>0</v>
      </c>
      <c r="I45" s="124">
        <v>0</v>
      </c>
      <c r="J45" s="124">
        <v>10560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0</v>
      </c>
      <c r="Q45" s="124">
        <v>0</v>
      </c>
      <c r="R45" s="124">
        <f t="shared" si="8"/>
        <v>93170</v>
      </c>
    </row>
    <row r="46" spans="1:18" ht="25.5" customHeight="1">
      <c r="A46" s="236"/>
      <c r="B46" s="129" t="s">
        <v>271</v>
      </c>
      <c r="C46" s="233" t="s">
        <v>272</v>
      </c>
      <c r="D46" s="235"/>
      <c r="E46" s="124">
        <v>0</v>
      </c>
      <c r="F46" s="124">
        <v>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42920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f t="shared" si="8"/>
        <v>42920</v>
      </c>
    </row>
    <row r="47" spans="1:18" ht="14.25" customHeight="1">
      <c r="A47" s="236"/>
      <c r="B47" s="129" t="s">
        <v>273</v>
      </c>
      <c r="C47" s="233" t="s">
        <v>247</v>
      </c>
      <c r="D47" s="235"/>
      <c r="E47" s="124">
        <v>0</v>
      </c>
      <c r="F47" s="124">
        <v>300</v>
      </c>
      <c r="G47" s="124">
        <v>0</v>
      </c>
      <c r="H47" s="124">
        <v>0</v>
      </c>
      <c r="I47" s="124">
        <v>0</v>
      </c>
      <c r="J47" s="124">
        <v>37000</v>
      </c>
      <c r="K47" s="124">
        <v>0</v>
      </c>
      <c r="L47" s="124">
        <v>0</v>
      </c>
      <c r="M47" s="124">
        <v>0</v>
      </c>
      <c r="N47" s="124">
        <v>0</v>
      </c>
      <c r="O47" s="124">
        <v>0</v>
      </c>
      <c r="P47" s="124">
        <v>0</v>
      </c>
      <c r="Q47" s="124">
        <v>0</v>
      </c>
      <c r="R47" s="124">
        <f t="shared" si="8"/>
        <v>37300</v>
      </c>
    </row>
    <row r="48" spans="1:18" s="143" customFormat="1" ht="14.25" customHeight="1">
      <c r="A48" s="234"/>
      <c r="B48" s="230"/>
      <c r="C48" s="230"/>
      <c r="D48" s="230"/>
      <c r="E48" s="142">
        <f>SUM(E43:E47)</f>
        <v>75011</v>
      </c>
      <c r="F48" s="142">
        <f t="shared" ref="F48:Q48" si="9">SUM(F43:F47)</f>
        <v>24186</v>
      </c>
      <c r="G48" s="142">
        <f t="shared" si="9"/>
        <v>0</v>
      </c>
      <c r="H48" s="142">
        <f t="shared" si="9"/>
        <v>0</v>
      </c>
      <c r="I48" s="142">
        <f t="shared" si="9"/>
        <v>0</v>
      </c>
      <c r="J48" s="142">
        <f t="shared" si="9"/>
        <v>68160</v>
      </c>
      <c r="K48" s="142">
        <f t="shared" si="9"/>
        <v>0</v>
      </c>
      <c r="L48" s="142">
        <f t="shared" si="9"/>
        <v>42920</v>
      </c>
      <c r="M48" s="142">
        <f t="shared" si="9"/>
        <v>0</v>
      </c>
      <c r="N48" s="142">
        <f t="shared" si="9"/>
        <v>0</v>
      </c>
      <c r="O48" s="142">
        <f t="shared" si="9"/>
        <v>0</v>
      </c>
      <c r="P48" s="142">
        <f t="shared" si="9"/>
        <v>0</v>
      </c>
      <c r="Q48" s="142">
        <f t="shared" si="9"/>
        <v>0</v>
      </c>
      <c r="R48" s="142">
        <f>SUM(R43:R47)</f>
        <v>210277</v>
      </c>
    </row>
    <row r="49" spans="1:18" s="143" customFormat="1" ht="14.25" customHeight="1">
      <c r="A49" s="229" t="s">
        <v>254</v>
      </c>
      <c r="B49" s="230"/>
      <c r="C49" s="230"/>
      <c r="D49" s="230"/>
      <c r="E49" s="142">
        <v>545529</v>
      </c>
      <c r="F49" s="142">
        <v>139400</v>
      </c>
      <c r="G49" s="142">
        <v>0</v>
      </c>
      <c r="H49" s="142">
        <v>185640</v>
      </c>
      <c r="I49" s="142">
        <v>40000</v>
      </c>
      <c r="J49" s="142">
        <v>460633.59999999998</v>
      </c>
      <c r="K49" s="142">
        <v>0</v>
      </c>
      <c r="L49" s="142">
        <v>154452</v>
      </c>
      <c r="M49" s="142">
        <v>0</v>
      </c>
      <c r="N49" s="142">
        <v>569115</v>
      </c>
      <c r="O49" s="142">
        <v>364194</v>
      </c>
      <c r="P49" s="142">
        <v>0</v>
      </c>
      <c r="Q49" s="142">
        <v>0</v>
      </c>
      <c r="R49" s="142">
        <v>2458963.6</v>
      </c>
    </row>
    <row r="50" spans="1:18" ht="14.25" customHeight="1">
      <c r="A50" s="233" t="s">
        <v>146</v>
      </c>
      <c r="B50" s="129" t="s">
        <v>274</v>
      </c>
      <c r="C50" s="233" t="s">
        <v>247</v>
      </c>
      <c r="D50" s="235"/>
      <c r="E50" s="124">
        <v>18240</v>
      </c>
      <c r="F50" s="124">
        <v>15205</v>
      </c>
      <c r="G50" s="124">
        <v>0</v>
      </c>
      <c r="H50" s="124">
        <v>0</v>
      </c>
      <c r="I50" s="124">
        <v>0</v>
      </c>
      <c r="J50" s="124">
        <v>3032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f t="shared" ref="R50:R58" si="10">SUM(E50:Q50)</f>
        <v>36477</v>
      </c>
    </row>
    <row r="51" spans="1:18" ht="14.25" customHeight="1">
      <c r="A51" s="236"/>
      <c r="B51" s="129" t="s">
        <v>275</v>
      </c>
      <c r="C51" s="233" t="s">
        <v>247</v>
      </c>
      <c r="D51" s="235"/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53000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f t="shared" si="10"/>
        <v>53000</v>
      </c>
    </row>
    <row r="52" spans="1:18" ht="14.25" customHeight="1">
      <c r="A52" s="236"/>
      <c r="B52" s="129" t="s">
        <v>276</v>
      </c>
      <c r="C52" s="233" t="s">
        <v>247</v>
      </c>
      <c r="D52" s="235"/>
      <c r="E52" s="124">
        <v>6470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f t="shared" si="10"/>
        <v>6470</v>
      </c>
    </row>
    <row r="53" spans="1:18" ht="14.25" customHeight="1">
      <c r="A53" s="236"/>
      <c r="B53" s="129" t="s">
        <v>277</v>
      </c>
      <c r="C53" s="233" t="s">
        <v>247</v>
      </c>
      <c r="D53" s="235"/>
      <c r="E53" s="124">
        <v>0</v>
      </c>
      <c r="F53" s="124">
        <v>0</v>
      </c>
      <c r="G53" s="124">
        <v>0</v>
      </c>
      <c r="H53" s="124">
        <v>0</v>
      </c>
      <c r="I53" s="124">
        <v>0</v>
      </c>
      <c r="J53" s="124">
        <v>0</v>
      </c>
      <c r="K53" s="124">
        <v>0</v>
      </c>
      <c r="L53" s="124">
        <v>0</v>
      </c>
      <c r="M53" s="124">
        <v>0</v>
      </c>
      <c r="N53" s="124">
        <v>0</v>
      </c>
      <c r="O53" s="124">
        <v>0</v>
      </c>
      <c r="P53" s="124">
        <v>0</v>
      </c>
      <c r="Q53" s="124">
        <v>0</v>
      </c>
      <c r="R53" s="124">
        <f t="shared" si="10"/>
        <v>0</v>
      </c>
    </row>
    <row r="54" spans="1:18" ht="14.25" customHeight="1">
      <c r="A54" s="236"/>
      <c r="B54" s="129" t="s">
        <v>278</v>
      </c>
      <c r="C54" s="233" t="s">
        <v>247</v>
      </c>
      <c r="D54" s="235"/>
      <c r="E54" s="124">
        <v>0</v>
      </c>
      <c r="F54" s="124">
        <v>0</v>
      </c>
      <c r="G54" s="124">
        <v>0</v>
      </c>
      <c r="H54" s="124">
        <v>0</v>
      </c>
      <c r="I54" s="124">
        <v>0</v>
      </c>
      <c r="J54" s="124">
        <v>39200</v>
      </c>
      <c r="K54" s="124">
        <v>0</v>
      </c>
      <c r="L54" s="124">
        <v>0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f t="shared" si="10"/>
        <v>39200</v>
      </c>
    </row>
    <row r="55" spans="1:18" ht="14.25" customHeight="1">
      <c r="A55" s="236"/>
      <c r="B55" s="129" t="s">
        <v>279</v>
      </c>
      <c r="C55" s="233" t="s">
        <v>247</v>
      </c>
      <c r="D55" s="235"/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f t="shared" si="10"/>
        <v>0</v>
      </c>
    </row>
    <row r="56" spans="1:18" ht="14.25" customHeight="1">
      <c r="A56" s="236"/>
      <c r="B56" s="129" t="s">
        <v>280</v>
      </c>
      <c r="C56" s="233" t="s">
        <v>247</v>
      </c>
      <c r="D56" s="235"/>
      <c r="E56" s="124">
        <v>13646</v>
      </c>
      <c r="F56" s="124">
        <v>0</v>
      </c>
      <c r="G56" s="124">
        <v>0</v>
      </c>
      <c r="H56" s="124">
        <v>0</v>
      </c>
      <c r="I56" s="124">
        <v>0</v>
      </c>
      <c r="J56" s="124">
        <v>32500</v>
      </c>
      <c r="K56" s="124">
        <v>0</v>
      </c>
      <c r="L56" s="124">
        <v>0</v>
      </c>
      <c r="M56" s="124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f t="shared" si="10"/>
        <v>46146</v>
      </c>
    </row>
    <row r="57" spans="1:18" ht="14.25" customHeight="1">
      <c r="A57" s="236"/>
      <c r="B57" s="129" t="s">
        <v>281</v>
      </c>
      <c r="C57" s="233" t="s">
        <v>247</v>
      </c>
      <c r="D57" s="235"/>
      <c r="E57" s="124">
        <v>0</v>
      </c>
      <c r="F57" s="124">
        <v>0</v>
      </c>
      <c r="G57" s="124">
        <v>0</v>
      </c>
      <c r="H57" s="124">
        <v>0</v>
      </c>
      <c r="I57" s="124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0</v>
      </c>
      <c r="Q57" s="124">
        <v>0</v>
      </c>
      <c r="R57" s="124">
        <f t="shared" si="10"/>
        <v>0</v>
      </c>
    </row>
    <row r="58" spans="1:18" ht="14.25" customHeight="1">
      <c r="A58" s="236"/>
      <c r="B58" s="129" t="s">
        <v>282</v>
      </c>
      <c r="C58" s="233" t="s">
        <v>247</v>
      </c>
      <c r="D58" s="235"/>
      <c r="E58" s="124">
        <v>21520</v>
      </c>
      <c r="F58" s="124">
        <v>48830</v>
      </c>
      <c r="G58" s="124">
        <v>0</v>
      </c>
      <c r="H58" s="124">
        <v>0</v>
      </c>
      <c r="I58" s="124">
        <v>0</v>
      </c>
      <c r="J58" s="124">
        <v>1960</v>
      </c>
      <c r="K58" s="124">
        <v>0</v>
      </c>
      <c r="L58" s="124">
        <v>0</v>
      </c>
      <c r="M58" s="124">
        <v>0</v>
      </c>
      <c r="N58" s="124">
        <v>0</v>
      </c>
      <c r="O58" s="124">
        <v>0</v>
      </c>
      <c r="P58" s="124">
        <v>0</v>
      </c>
      <c r="Q58" s="124">
        <v>0</v>
      </c>
      <c r="R58" s="124">
        <f t="shared" si="10"/>
        <v>72310</v>
      </c>
    </row>
    <row r="59" spans="1:18" s="143" customFormat="1" ht="14.25" customHeight="1">
      <c r="A59" s="234"/>
      <c r="B59" s="230"/>
      <c r="C59" s="230"/>
      <c r="D59" s="230"/>
      <c r="E59" s="142">
        <f>SUM(E50:E58)</f>
        <v>59876</v>
      </c>
      <c r="F59" s="142">
        <f t="shared" ref="F59:Q59" si="11">SUM(F50:F58)</f>
        <v>64035</v>
      </c>
      <c r="G59" s="142">
        <f t="shared" si="11"/>
        <v>0</v>
      </c>
      <c r="H59" s="142">
        <f t="shared" si="11"/>
        <v>0</v>
      </c>
      <c r="I59" s="142">
        <f t="shared" si="11"/>
        <v>0</v>
      </c>
      <c r="J59" s="142">
        <f t="shared" si="11"/>
        <v>129692</v>
      </c>
      <c r="K59" s="142">
        <f t="shared" si="11"/>
        <v>0</v>
      </c>
      <c r="L59" s="142">
        <f t="shared" si="11"/>
        <v>0</v>
      </c>
      <c r="M59" s="142">
        <f t="shared" si="11"/>
        <v>0</v>
      </c>
      <c r="N59" s="142">
        <f t="shared" si="11"/>
        <v>0</v>
      </c>
      <c r="O59" s="142">
        <f t="shared" si="11"/>
        <v>0</v>
      </c>
      <c r="P59" s="142">
        <f t="shared" si="11"/>
        <v>0</v>
      </c>
      <c r="Q59" s="142">
        <f t="shared" si="11"/>
        <v>0</v>
      </c>
      <c r="R59" s="142">
        <f>SUM(R50:R58)</f>
        <v>253603</v>
      </c>
    </row>
    <row r="60" spans="1:18" s="143" customFormat="1" ht="14.25" customHeight="1">
      <c r="A60" s="229" t="s">
        <v>254</v>
      </c>
      <c r="B60" s="230"/>
      <c r="C60" s="230"/>
      <c r="D60" s="230"/>
      <c r="E60" s="142">
        <v>282879.38</v>
      </c>
      <c r="F60" s="142">
        <v>121429.05</v>
      </c>
      <c r="G60" s="142">
        <v>0</v>
      </c>
      <c r="H60" s="142">
        <v>387877.6</v>
      </c>
      <c r="I60" s="142">
        <v>0</v>
      </c>
      <c r="J60" s="142">
        <v>1338098</v>
      </c>
      <c r="K60" s="142">
        <v>0</v>
      </c>
      <c r="L60" s="142">
        <v>0</v>
      </c>
      <c r="M60" s="142">
        <v>0</v>
      </c>
      <c r="N60" s="142">
        <v>0</v>
      </c>
      <c r="O60" s="142">
        <v>0</v>
      </c>
      <c r="P60" s="142">
        <v>21250</v>
      </c>
      <c r="Q60" s="142">
        <v>0</v>
      </c>
      <c r="R60" s="142">
        <v>2151534.0299999998</v>
      </c>
    </row>
    <row r="61" spans="1:18" ht="14.25" customHeight="1">
      <c r="A61" s="233" t="s">
        <v>147</v>
      </c>
      <c r="B61" s="129" t="s">
        <v>283</v>
      </c>
      <c r="C61" s="233" t="s">
        <v>247</v>
      </c>
      <c r="D61" s="235"/>
      <c r="E61" s="124">
        <v>17756.59</v>
      </c>
      <c r="F61" s="124">
        <v>0</v>
      </c>
      <c r="G61" s="124">
        <v>0</v>
      </c>
      <c r="H61" s="124">
        <v>0</v>
      </c>
      <c r="I61" s="124">
        <v>0</v>
      </c>
      <c r="J61" s="124">
        <v>0</v>
      </c>
      <c r="K61" s="124">
        <v>0</v>
      </c>
      <c r="L61" s="124">
        <v>0</v>
      </c>
      <c r="M61" s="124">
        <v>0</v>
      </c>
      <c r="N61" s="124">
        <v>0</v>
      </c>
      <c r="O61" s="124">
        <v>0</v>
      </c>
      <c r="P61" s="124">
        <v>0</v>
      </c>
      <c r="Q61" s="124">
        <v>0</v>
      </c>
      <c r="R61" s="124">
        <f t="shared" ref="R61:R65" si="12">SUM(E61:Q61)</f>
        <v>17756.59</v>
      </c>
    </row>
    <row r="62" spans="1:18" ht="14.25" customHeight="1">
      <c r="A62" s="236"/>
      <c r="B62" s="129" t="s">
        <v>284</v>
      </c>
      <c r="C62" s="233" t="s">
        <v>247</v>
      </c>
      <c r="D62" s="235"/>
      <c r="E62" s="124">
        <v>310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f t="shared" si="12"/>
        <v>310</v>
      </c>
    </row>
    <row r="63" spans="1:18" ht="14.25" customHeight="1">
      <c r="A63" s="236"/>
      <c r="B63" s="129" t="s">
        <v>285</v>
      </c>
      <c r="C63" s="233" t="s">
        <v>247</v>
      </c>
      <c r="D63" s="235"/>
      <c r="E63" s="124">
        <v>0</v>
      </c>
      <c r="F63" s="124">
        <v>0</v>
      </c>
      <c r="G63" s="124">
        <v>0</v>
      </c>
      <c r="H63" s="124">
        <v>0</v>
      </c>
      <c r="I63" s="124">
        <v>0</v>
      </c>
      <c r="J63" s="124">
        <v>0</v>
      </c>
      <c r="K63" s="124">
        <v>0</v>
      </c>
      <c r="L63" s="124">
        <v>0</v>
      </c>
      <c r="M63" s="124">
        <v>0</v>
      </c>
      <c r="N63" s="124">
        <v>0</v>
      </c>
      <c r="O63" s="124">
        <v>0</v>
      </c>
      <c r="P63" s="124">
        <v>0</v>
      </c>
      <c r="Q63" s="124">
        <v>0</v>
      </c>
      <c r="R63" s="124">
        <f t="shared" si="12"/>
        <v>0</v>
      </c>
    </row>
    <row r="64" spans="1:18" ht="14.25" customHeight="1">
      <c r="A64" s="236"/>
      <c r="B64" s="129" t="s">
        <v>286</v>
      </c>
      <c r="C64" s="233" t="s">
        <v>247</v>
      </c>
      <c r="D64" s="235"/>
      <c r="E64" s="124">
        <v>897</v>
      </c>
      <c r="F64" s="124">
        <v>0</v>
      </c>
      <c r="G64" s="124">
        <v>0</v>
      </c>
      <c r="H64" s="124">
        <v>0</v>
      </c>
      <c r="I64" s="124">
        <v>0</v>
      </c>
      <c r="J64" s="124">
        <v>0</v>
      </c>
      <c r="K64" s="124">
        <v>0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f t="shared" si="12"/>
        <v>897</v>
      </c>
    </row>
    <row r="65" spans="1:18" ht="14.25" customHeight="1">
      <c r="A65" s="236"/>
      <c r="B65" s="129" t="s">
        <v>287</v>
      </c>
      <c r="C65" s="233" t="s">
        <v>247</v>
      </c>
      <c r="D65" s="235"/>
      <c r="E65" s="124">
        <v>5210.8999999999996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f t="shared" si="12"/>
        <v>5210.8999999999996</v>
      </c>
    </row>
    <row r="66" spans="1:18" s="143" customFormat="1">
      <c r="A66" s="234"/>
      <c r="B66" s="230"/>
      <c r="C66" s="230"/>
      <c r="D66" s="230"/>
      <c r="E66" s="142">
        <f>SUM(E61:E65)</f>
        <v>24174.489999999998</v>
      </c>
      <c r="F66" s="142">
        <f t="shared" ref="F66:Q66" si="13">SUM(F61:F65)</f>
        <v>0</v>
      </c>
      <c r="G66" s="142">
        <f t="shared" si="13"/>
        <v>0</v>
      </c>
      <c r="H66" s="142">
        <f t="shared" si="13"/>
        <v>0</v>
      </c>
      <c r="I66" s="142">
        <f t="shared" si="13"/>
        <v>0</v>
      </c>
      <c r="J66" s="142">
        <f t="shared" si="13"/>
        <v>0</v>
      </c>
      <c r="K66" s="142">
        <f t="shared" si="13"/>
        <v>0</v>
      </c>
      <c r="L66" s="142">
        <f t="shared" si="13"/>
        <v>0</v>
      </c>
      <c r="M66" s="142">
        <f t="shared" si="13"/>
        <v>0</v>
      </c>
      <c r="N66" s="142">
        <f t="shared" si="13"/>
        <v>0</v>
      </c>
      <c r="O66" s="142">
        <f t="shared" si="13"/>
        <v>0</v>
      </c>
      <c r="P66" s="142">
        <f t="shared" si="13"/>
        <v>0</v>
      </c>
      <c r="Q66" s="142">
        <f t="shared" si="13"/>
        <v>0</v>
      </c>
      <c r="R66" s="142">
        <f>SUM(R61:R65)</f>
        <v>24174.489999999998</v>
      </c>
    </row>
    <row r="67" spans="1:18" s="143" customFormat="1">
      <c r="A67" s="229" t="s">
        <v>254</v>
      </c>
      <c r="B67" s="230"/>
      <c r="C67" s="230"/>
      <c r="D67" s="230"/>
      <c r="E67" s="142">
        <v>282554.44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282554.44</v>
      </c>
    </row>
    <row r="68" spans="1:18" ht="14.25" customHeight="1">
      <c r="A68" s="233" t="s">
        <v>148</v>
      </c>
      <c r="B68" s="129" t="s">
        <v>288</v>
      </c>
      <c r="C68" s="233" t="s">
        <v>247</v>
      </c>
      <c r="D68" s="235"/>
      <c r="E68" s="124">
        <v>0</v>
      </c>
      <c r="F68" s="124">
        <v>0</v>
      </c>
      <c r="G68" s="124">
        <v>0</v>
      </c>
      <c r="H68" s="124">
        <v>0</v>
      </c>
      <c r="I68" s="124">
        <v>0</v>
      </c>
      <c r="J68" s="124">
        <v>0</v>
      </c>
      <c r="K68" s="124">
        <v>0</v>
      </c>
      <c r="L68" s="124">
        <v>0</v>
      </c>
      <c r="M68" s="124">
        <v>0</v>
      </c>
      <c r="N68" s="124">
        <v>0</v>
      </c>
      <c r="O68" s="124">
        <v>0</v>
      </c>
      <c r="P68" s="124">
        <v>0</v>
      </c>
      <c r="Q68" s="124">
        <v>0</v>
      </c>
      <c r="R68" s="124">
        <f t="shared" ref="R68:R71" si="14">SUM(E68:Q68)</f>
        <v>0</v>
      </c>
    </row>
    <row r="69" spans="1:18" ht="14.25" customHeight="1">
      <c r="A69" s="236"/>
      <c r="B69" s="129" t="s">
        <v>289</v>
      </c>
      <c r="C69" s="233" t="s">
        <v>247</v>
      </c>
      <c r="D69" s="235"/>
      <c r="E69" s="124">
        <v>23900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f t="shared" si="14"/>
        <v>23900</v>
      </c>
    </row>
    <row r="70" spans="1:18" ht="14.25" customHeight="1">
      <c r="A70" s="236"/>
      <c r="B70" s="129" t="s">
        <v>290</v>
      </c>
      <c r="C70" s="233" t="s">
        <v>247</v>
      </c>
      <c r="D70" s="235"/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f t="shared" si="14"/>
        <v>0</v>
      </c>
    </row>
    <row r="71" spans="1:18" ht="14.25" customHeight="1">
      <c r="A71" s="236"/>
      <c r="B71" s="129" t="s">
        <v>291</v>
      </c>
      <c r="C71" s="233" t="s">
        <v>247</v>
      </c>
      <c r="D71" s="235"/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64971.199999999997</v>
      </c>
      <c r="K71" s="124">
        <v>0</v>
      </c>
      <c r="L71" s="124">
        <v>0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f t="shared" si="14"/>
        <v>64971.199999999997</v>
      </c>
    </row>
    <row r="72" spans="1:18" s="143" customFormat="1">
      <c r="A72" s="234"/>
      <c r="B72" s="230"/>
      <c r="C72" s="230"/>
      <c r="D72" s="230"/>
      <c r="E72" s="142">
        <f>SUM(E68:E71)</f>
        <v>23900</v>
      </c>
      <c r="F72" s="142">
        <f t="shared" ref="F72:Q72" si="15">SUM(F68:F71)</f>
        <v>0</v>
      </c>
      <c r="G72" s="142">
        <f t="shared" si="15"/>
        <v>0</v>
      </c>
      <c r="H72" s="142">
        <f t="shared" si="15"/>
        <v>0</v>
      </c>
      <c r="I72" s="142">
        <f t="shared" si="15"/>
        <v>0</v>
      </c>
      <c r="J72" s="142">
        <f t="shared" si="15"/>
        <v>64971.199999999997</v>
      </c>
      <c r="K72" s="142">
        <f t="shared" si="15"/>
        <v>0</v>
      </c>
      <c r="L72" s="142">
        <f t="shared" si="15"/>
        <v>0</v>
      </c>
      <c r="M72" s="142">
        <f t="shared" si="15"/>
        <v>0</v>
      </c>
      <c r="N72" s="142">
        <f t="shared" si="15"/>
        <v>0</v>
      </c>
      <c r="O72" s="142">
        <f t="shared" si="15"/>
        <v>0</v>
      </c>
      <c r="P72" s="142">
        <f t="shared" si="15"/>
        <v>0</v>
      </c>
      <c r="Q72" s="142">
        <f t="shared" si="15"/>
        <v>0</v>
      </c>
      <c r="R72" s="142">
        <f>SUM(R68:R71)</f>
        <v>88871.2</v>
      </c>
    </row>
    <row r="73" spans="1:18" s="143" customFormat="1" ht="14.25" customHeight="1">
      <c r="A73" s="229" t="s">
        <v>254</v>
      </c>
      <c r="B73" s="230"/>
      <c r="C73" s="230"/>
      <c r="D73" s="230"/>
      <c r="E73" s="142">
        <v>58900</v>
      </c>
      <c r="F73" s="142">
        <v>24900</v>
      </c>
      <c r="G73" s="142">
        <v>0</v>
      </c>
      <c r="H73" s="142">
        <v>0</v>
      </c>
      <c r="I73" s="142">
        <v>0</v>
      </c>
      <c r="J73" s="142">
        <v>280148.90000000002</v>
      </c>
      <c r="K73" s="142">
        <v>0</v>
      </c>
      <c r="L73" s="142">
        <v>0</v>
      </c>
      <c r="M73" s="142">
        <v>0</v>
      </c>
      <c r="N73" s="142">
        <v>0</v>
      </c>
      <c r="O73" s="142">
        <v>0</v>
      </c>
      <c r="P73" s="142">
        <v>0</v>
      </c>
      <c r="Q73" s="142">
        <v>0</v>
      </c>
      <c r="R73" s="142">
        <v>363948.9</v>
      </c>
    </row>
    <row r="74" spans="1:18" ht="24.75" customHeight="1">
      <c r="A74" s="233" t="s">
        <v>8</v>
      </c>
      <c r="B74" s="129" t="s">
        <v>292</v>
      </c>
      <c r="C74" s="233" t="s">
        <v>272</v>
      </c>
      <c r="D74" s="235"/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0</v>
      </c>
      <c r="K74" s="124">
        <v>0</v>
      </c>
      <c r="L74" s="124">
        <v>0</v>
      </c>
      <c r="M74" s="124">
        <v>0</v>
      </c>
      <c r="N74" s="124">
        <v>0</v>
      </c>
      <c r="O74" s="124">
        <v>0</v>
      </c>
      <c r="P74" s="124">
        <v>0</v>
      </c>
      <c r="Q74" s="124">
        <v>0</v>
      </c>
      <c r="R74" s="124">
        <f t="shared" ref="R74" si="16">SUM(E74:Q74)</f>
        <v>0</v>
      </c>
    </row>
    <row r="75" spans="1:18" s="143" customFormat="1">
      <c r="A75" s="234"/>
      <c r="B75" s="230"/>
      <c r="C75" s="230"/>
      <c r="D75" s="230"/>
      <c r="E75" s="142">
        <f>SUM(E74)</f>
        <v>0</v>
      </c>
      <c r="F75" s="142">
        <f t="shared" ref="F75:Q75" si="17">SUM(F74)</f>
        <v>0</v>
      </c>
      <c r="G75" s="142">
        <f t="shared" si="17"/>
        <v>0</v>
      </c>
      <c r="H75" s="142">
        <f t="shared" si="17"/>
        <v>0</v>
      </c>
      <c r="I75" s="142">
        <f t="shared" si="17"/>
        <v>0</v>
      </c>
      <c r="J75" s="142">
        <f t="shared" si="17"/>
        <v>0</v>
      </c>
      <c r="K75" s="142">
        <f t="shared" si="17"/>
        <v>0</v>
      </c>
      <c r="L75" s="142">
        <f t="shared" si="17"/>
        <v>0</v>
      </c>
      <c r="M75" s="142">
        <f t="shared" si="17"/>
        <v>0</v>
      </c>
      <c r="N75" s="142">
        <f t="shared" si="17"/>
        <v>0</v>
      </c>
      <c r="O75" s="142">
        <f t="shared" si="17"/>
        <v>0</v>
      </c>
      <c r="P75" s="142">
        <f t="shared" si="17"/>
        <v>0</v>
      </c>
      <c r="Q75" s="142">
        <f t="shared" si="17"/>
        <v>0</v>
      </c>
      <c r="R75" s="142">
        <f>SUM(R74)</f>
        <v>0</v>
      </c>
    </row>
    <row r="76" spans="1:18" s="143" customFormat="1">
      <c r="A76" s="229" t="s">
        <v>254</v>
      </c>
      <c r="B76" s="230"/>
      <c r="C76" s="230"/>
      <c r="D76" s="230"/>
      <c r="E76" s="142">
        <v>0</v>
      </c>
      <c r="F76" s="142">
        <v>0</v>
      </c>
      <c r="G76" s="142">
        <v>0</v>
      </c>
      <c r="H76" s="142">
        <v>0</v>
      </c>
      <c r="I76" s="142">
        <v>0</v>
      </c>
      <c r="J76" s="142">
        <v>0</v>
      </c>
      <c r="K76" s="142">
        <v>1182000</v>
      </c>
      <c r="L76" s="142">
        <v>0</v>
      </c>
      <c r="M76" s="142">
        <v>0</v>
      </c>
      <c r="N76" s="142">
        <v>0</v>
      </c>
      <c r="O76" s="142">
        <v>0</v>
      </c>
      <c r="P76" s="142">
        <v>0</v>
      </c>
      <c r="Q76" s="142">
        <v>0</v>
      </c>
      <c r="R76" s="142">
        <v>1182000</v>
      </c>
    </row>
    <row r="77" spans="1:18" ht="15.75" customHeight="1">
      <c r="A77" s="233" t="s">
        <v>149</v>
      </c>
      <c r="B77" s="129" t="s">
        <v>293</v>
      </c>
      <c r="C77" s="233" t="s">
        <v>247</v>
      </c>
      <c r="D77" s="235"/>
      <c r="E77" s="124">
        <v>0</v>
      </c>
      <c r="F77" s="124">
        <v>0</v>
      </c>
      <c r="G77" s="124">
        <v>0</v>
      </c>
      <c r="H77" s="124">
        <v>0</v>
      </c>
      <c r="I77" s="124">
        <v>0</v>
      </c>
      <c r="J77" s="124">
        <v>0</v>
      </c>
      <c r="K77" s="124">
        <v>0</v>
      </c>
      <c r="L77" s="124">
        <v>0</v>
      </c>
      <c r="M77" s="124">
        <v>0</v>
      </c>
      <c r="N77" s="124">
        <v>0</v>
      </c>
      <c r="O77" s="124">
        <v>0</v>
      </c>
      <c r="P77" s="124">
        <v>0</v>
      </c>
      <c r="Q77" s="124">
        <v>0</v>
      </c>
      <c r="R77" s="124">
        <f t="shared" ref="R77:R78" si="18">SUM(E77:Q77)</f>
        <v>0</v>
      </c>
    </row>
    <row r="78" spans="1:18" ht="14.25" customHeight="1">
      <c r="A78" s="236"/>
      <c r="B78" s="129" t="s">
        <v>294</v>
      </c>
      <c r="C78" s="233" t="s">
        <v>247</v>
      </c>
      <c r="D78" s="235"/>
      <c r="E78" s="124">
        <v>0</v>
      </c>
      <c r="F78" s="124">
        <v>0</v>
      </c>
      <c r="G78" s="124">
        <v>0</v>
      </c>
      <c r="H78" s="124">
        <v>0</v>
      </c>
      <c r="I78" s="124">
        <v>0</v>
      </c>
      <c r="J78" s="124">
        <v>0</v>
      </c>
      <c r="K78" s="124">
        <v>0</v>
      </c>
      <c r="L78" s="124">
        <v>0</v>
      </c>
      <c r="M78" s="124">
        <v>60000</v>
      </c>
      <c r="N78" s="124">
        <v>0</v>
      </c>
      <c r="O78" s="124">
        <v>60000</v>
      </c>
      <c r="P78" s="124">
        <v>0</v>
      </c>
      <c r="Q78" s="124">
        <v>0</v>
      </c>
      <c r="R78" s="124">
        <f t="shared" si="18"/>
        <v>120000</v>
      </c>
    </row>
    <row r="79" spans="1:18" s="143" customFormat="1">
      <c r="A79" s="234"/>
      <c r="B79" s="230"/>
      <c r="C79" s="230"/>
      <c r="D79" s="230"/>
      <c r="E79" s="142">
        <f>SUM(E77:E78)</f>
        <v>0</v>
      </c>
      <c r="F79" s="142">
        <f t="shared" ref="F79:Q79" si="19">SUM(F77:F78)</f>
        <v>0</v>
      </c>
      <c r="G79" s="142">
        <f t="shared" si="19"/>
        <v>0</v>
      </c>
      <c r="H79" s="142">
        <f t="shared" si="19"/>
        <v>0</v>
      </c>
      <c r="I79" s="142">
        <f t="shared" si="19"/>
        <v>0</v>
      </c>
      <c r="J79" s="142">
        <f t="shared" si="19"/>
        <v>0</v>
      </c>
      <c r="K79" s="142">
        <f t="shared" si="19"/>
        <v>0</v>
      </c>
      <c r="L79" s="142">
        <f t="shared" si="19"/>
        <v>0</v>
      </c>
      <c r="M79" s="142">
        <f t="shared" si="19"/>
        <v>60000</v>
      </c>
      <c r="N79" s="142">
        <f t="shared" si="19"/>
        <v>0</v>
      </c>
      <c r="O79" s="142">
        <f t="shared" si="19"/>
        <v>60000</v>
      </c>
      <c r="P79" s="142">
        <f t="shared" si="19"/>
        <v>0</v>
      </c>
      <c r="Q79" s="142">
        <f t="shared" si="19"/>
        <v>0</v>
      </c>
      <c r="R79" s="142">
        <f>SUM(R77:R78)</f>
        <v>120000</v>
      </c>
    </row>
    <row r="80" spans="1:18" s="143" customFormat="1" ht="14.25" customHeight="1">
      <c r="A80" s="229" t="s">
        <v>254</v>
      </c>
      <c r="B80" s="230"/>
      <c r="C80" s="230"/>
      <c r="D80" s="230"/>
      <c r="E80" s="142">
        <v>35000</v>
      </c>
      <c r="F80" s="142">
        <v>0</v>
      </c>
      <c r="G80" s="142">
        <v>0</v>
      </c>
      <c r="H80" s="142">
        <v>1617000</v>
      </c>
      <c r="I80" s="142">
        <v>0</v>
      </c>
      <c r="J80" s="142">
        <v>0</v>
      </c>
      <c r="K80" s="142">
        <v>0</v>
      </c>
      <c r="L80" s="142">
        <v>0</v>
      </c>
      <c r="M80" s="142">
        <v>70000</v>
      </c>
      <c r="N80" s="142">
        <v>20000</v>
      </c>
      <c r="O80" s="142">
        <v>63000</v>
      </c>
      <c r="P80" s="142">
        <v>0</v>
      </c>
      <c r="Q80" s="142">
        <v>0</v>
      </c>
      <c r="R80" s="142">
        <v>1805000</v>
      </c>
    </row>
    <row r="81" spans="1:19" s="146" customFormat="1" ht="14.25" customHeight="1">
      <c r="A81" s="231" t="s">
        <v>295</v>
      </c>
      <c r="B81" s="232"/>
      <c r="C81" s="232"/>
      <c r="D81" s="232"/>
      <c r="E81" s="144">
        <f>SUM(E21,E28,E35,E41,E48,E59,E66,E72,E75,E79)</f>
        <v>639156.49</v>
      </c>
      <c r="F81" s="144">
        <f t="shared" ref="F81:Q82" si="20">SUM(F21,F28,F35,F41,F48,F59,F66,F72,F75,F79)</f>
        <v>233486</v>
      </c>
      <c r="G81" s="144">
        <f t="shared" si="20"/>
        <v>52255</v>
      </c>
      <c r="H81" s="144">
        <f t="shared" si="20"/>
        <v>0</v>
      </c>
      <c r="I81" s="144">
        <f t="shared" si="20"/>
        <v>0</v>
      </c>
      <c r="J81" s="144">
        <f t="shared" si="20"/>
        <v>329953.2</v>
      </c>
      <c r="K81" s="144">
        <f t="shared" si="20"/>
        <v>0</v>
      </c>
      <c r="L81" s="144">
        <f t="shared" si="20"/>
        <v>42920</v>
      </c>
      <c r="M81" s="144">
        <f t="shared" si="20"/>
        <v>60000</v>
      </c>
      <c r="N81" s="144">
        <f t="shared" si="20"/>
        <v>0</v>
      </c>
      <c r="O81" s="144">
        <f t="shared" si="20"/>
        <v>60000</v>
      </c>
      <c r="P81" s="144">
        <f t="shared" si="20"/>
        <v>0</v>
      </c>
      <c r="Q81" s="144">
        <f t="shared" si="20"/>
        <v>1064636</v>
      </c>
      <c r="R81" s="144">
        <f>SUM(R21,R28,R35,R41,R48,R59,R66,R72,R75,R79)</f>
        <v>2482406.6900000004</v>
      </c>
      <c r="S81" s="145">
        <f>SUM(E81:Q81)</f>
        <v>2482406.69</v>
      </c>
    </row>
    <row r="82" spans="1:19" s="146" customFormat="1" ht="14.25" customHeight="1">
      <c r="A82" s="231" t="s">
        <v>296</v>
      </c>
      <c r="B82" s="232"/>
      <c r="C82" s="232"/>
      <c r="D82" s="232"/>
      <c r="E82" s="144">
        <f>SUM(E22,E29,E36,E42,E49,E60,E67,E73,E76,E80)</f>
        <v>6681542.8200000003</v>
      </c>
      <c r="F82" s="144">
        <f t="shared" si="20"/>
        <v>2014679.05</v>
      </c>
      <c r="G82" s="144">
        <f t="shared" si="20"/>
        <v>372150</v>
      </c>
      <c r="H82" s="144">
        <f t="shared" si="20"/>
        <v>2190517.6</v>
      </c>
      <c r="I82" s="144">
        <f t="shared" si="20"/>
        <v>40000</v>
      </c>
      <c r="J82" s="144">
        <f t="shared" si="20"/>
        <v>2912064.5</v>
      </c>
      <c r="K82" s="144">
        <f t="shared" si="20"/>
        <v>1182000</v>
      </c>
      <c r="L82" s="144">
        <f t="shared" si="20"/>
        <v>154452</v>
      </c>
      <c r="M82" s="144">
        <f t="shared" si="20"/>
        <v>70000</v>
      </c>
      <c r="N82" s="144">
        <f t="shared" si="20"/>
        <v>589115</v>
      </c>
      <c r="O82" s="144">
        <f t="shared" si="20"/>
        <v>427194</v>
      </c>
      <c r="P82" s="144">
        <f t="shared" si="20"/>
        <v>21250</v>
      </c>
      <c r="Q82" s="144">
        <f t="shared" si="20"/>
        <v>13313106</v>
      </c>
      <c r="R82" s="144">
        <f>SUM(R22,R29,R36,R42,R49,R60,R67,R73,R76,R80)</f>
        <v>29968070.970000003</v>
      </c>
      <c r="S82" s="145">
        <f>SUM(E82:Q82)</f>
        <v>29968070.969999999</v>
      </c>
    </row>
  </sheetData>
  <mergeCells count="111">
    <mergeCell ref="R6:R13"/>
    <mergeCell ref="D7:D9"/>
    <mergeCell ref="E8:F8"/>
    <mergeCell ref="G8:H8"/>
    <mergeCell ref="J8:K8"/>
    <mergeCell ref="M8:O8"/>
    <mergeCell ref="E9:E12"/>
    <mergeCell ref="F9:F12"/>
    <mergeCell ref="G9:G12"/>
    <mergeCell ref="H9:H12"/>
    <mergeCell ref="I6:I7"/>
    <mergeCell ref="J6:K7"/>
    <mergeCell ref="L6:L7"/>
    <mergeCell ref="M6:O7"/>
    <mergeCell ref="P6:P7"/>
    <mergeCell ref="Q6:Q7"/>
    <mergeCell ref="O9:O12"/>
    <mergeCell ref="P9:P12"/>
    <mergeCell ref="Q9:Q12"/>
    <mergeCell ref="K9:K12"/>
    <mergeCell ref="C16:D16"/>
    <mergeCell ref="C17:D17"/>
    <mergeCell ref="C18:D18"/>
    <mergeCell ref="C19:D19"/>
    <mergeCell ref="I9:I12"/>
    <mergeCell ref="J9:J12"/>
    <mergeCell ref="A1:B1"/>
    <mergeCell ref="A5:H5"/>
    <mergeCell ref="E6:F7"/>
    <mergeCell ref="G6:H7"/>
    <mergeCell ref="L9:L12"/>
    <mergeCell ref="M9:M12"/>
    <mergeCell ref="N9:N12"/>
    <mergeCell ref="A29:D29"/>
    <mergeCell ref="A30:A35"/>
    <mergeCell ref="C30:D30"/>
    <mergeCell ref="C31:D31"/>
    <mergeCell ref="C32:D32"/>
    <mergeCell ref="C33:D33"/>
    <mergeCell ref="C34:D34"/>
    <mergeCell ref="B35:D35"/>
    <mergeCell ref="C20:D20"/>
    <mergeCell ref="B21:D21"/>
    <mergeCell ref="A22:D22"/>
    <mergeCell ref="A23:A28"/>
    <mergeCell ref="C23:D23"/>
    <mergeCell ref="C24:D24"/>
    <mergeCell ref="C25:D25"/>
    <mergeCell ref="C26:D26"/>
    <mergeCell ref="C27:D27"/>
    <mergeCell ref="B28:D28"/>
    <mergeCell ref="A14:A21"/>
    <mergeCell ref="C14:D14"/>
    <mergeCell ref="C15:D15"/>
    <mergeCell ref="A42:D42"/>
    <mergeCell ref="A43:A48"/>
    <mergeCell ref="C43:D43"/>
    <mergeCell ref="C44:D44"/>
    <mergeCell ref="C45:D45"/>
    <mergeCell ref="C46:D46"/>
    <mergeCell ref="C47:D47"/>
    <mergeCell ref="B48:D48"/>
    <mergeCell ref="A36:D36"/>
    <mergeCell ref="A37:A41"/>
    <mergeCell ref="C37:D37"/>
    <mergeCell ref="C38:D38"/>
    <mergeCell ref="C39:D39"/>
    <mergeCell ref="C40:D40"/>
    <mergeCell ref="B41:D41"/>
    <mergeCell ref="A60:D60"/>
    <mergeCell ref="A61:A66"/>
    <mergeCell ref="C61:D61"/>
    <mergeCell ref="C62:D62"/>
    <mergeCell ref="C63:D63"/>
    <mergeCell ref="C64:D64"/>
    <mergeCell ref="C65:D65"/>
    <mergeCell ref="B66:D66"/>
    <mergeCell ref="A49:D49"/>
    <mergeCell ref="A50:A59"/>
    <mergeCell ref="C50:D50"/>
    <mergeCell ref="C51:D51"/>
    <mergeCell ref="C52:D52"/>
    <mergeCell ref="C53:D53"/>
    <mergeCell ref="C54:D54"/>
    <mergeCell ref="C55:D55"/>
    <mergeCell ref="C56:D56"/>
    <mergeCell ref="C57:D57"/>
    <mergeCell ref="A2:R2"/>
    <mergeCell ref="A3:R3"/>
    <mergeCell ref="A4:R4"/>
    <mergeCell ref="A80:D80"/>
    <mergeCell ref="A81:D81"/>
    <mergeCell ref="A82:D82"/>
    <mergeCell ref="A73:D73"/>
    <mergeCell ref="A74:A75"/>
    <mergeCell ref="C74:D74"/>
    <mergeCell ref="B75:D75"/>
    <mergeCell ref="A76:D76"/>
    <mergeCell ref="A77:A79"/>
    <mergeCell ref="C77:D77"/>
    <mergeCell ref="C78:D78"/>
    <mergeCell ref="B79:D79"/>
    <mergeCell ref="A67:D67"/>
    <mergeCell ref="A68:A72"/>
    <mergeCell ref="C68:D68"/>
    <mergeCell ref="C69:D69"/>
    <mergeCell ref="C70:D70"/>
    <mergeCell ref="C71:D71"/>
    <mergeCell ref="B72:D72"/>
    <mergeCell ref="C58:D58"/>
    <mergeCell ref="B59:D59"/>
  </mergeCells>
  <pageMargins left="0.23622047244094491" right="0.15748031496062992" top="0.35433070866141736" bottom="0.31496062992125984" header="0.31496062992125984" footer="0.31496062992125984"/>
  <pageSetup paperSize="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T68"/>
  <sheetViews>
    <sheetView showGridLines="0" tabSelected="1" topLeftCell="A41" zoomScale="150" zoomScaleNormal="150" workbookViewId="0">
      <pane xSplit="2" topLeftCell="C1" activePane="topRight" state="frozen"/>
      <selection activeCell="A7" sqref="A7"/>
      <selection pane="topRight" activeCell="F76" sqref="F76"/>
    </sheetView>
  </sheetViews>
  <sheetFormatPr defaultRowHeight="14.25"/>
  <cols>
    <col min="1" max="1" width="11.25" style="109" customWidth="1"/>
    <col min="2" max="2" width="19.875" style="109" customWidth="1"/>
    <col min="3" max="3" width="6.625" style="114" customWidth="1"/>
    <col min="4" max="18" width="7.75" style="109" customWidth="1"/>
    <col min="19" max="19" width="9" style="109" customWidth="1"/>
    <col min="20" max="20" width="17" style="109" customWidth="1"/>
    <col min="21" max="16384" width="9" style="109"/>
  </cols>
  <sheetData>
    <row r="1" spans="1:20" ht="4.5" customHeight="1">
      <c r="A1" s="270"/>
      <c r="B1" s="270"/>
    </row>
    <row r="2" spans="1:20" ht="16.5" customHeight="1">
      <c r="A2" s="271" t="s">
        <v>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</row>
    <row r="3" spans="1:20" ht="16.5" customHeight="1">
      <c r="A3" s="271" t="s">
        <v>392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20" ht="16.5" customHeight="1">
      <c r="A4" s="271" t="s">
        <v>391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</row>
    <row r="5" spans="1:20" ht="9.75" customHeight="1"/>
    <row r="6" spans="1:20">
      <c r="A6" s="110"/>
      <c r="B6" s="110"/>
      <c r="C6" s="115"/>
      <c r="D6" s="265" t="s">
        <v>204</v>
      </c>
      <c r="E6" s="266"/>
      <c r="F6" s="265" t="s">
        <v>297</v>
      </c>
      <c r="G6" s="265" t="s">
        <v>205</v>
      </c>
      <c r="H6" s="266"/>
      <c r="I6" s="265" t="s">
        <v>298</v>
      </c>
      <c r="J6" s="265" t="s">
        <v>206</v>
      </c>
      <c r="K6" s="265" t="s">
        <v>207</v>
      </c>
      <c r="L6" s="267"/>
      <c r="M6" s="265" t="s">
        <v>208</v>
      </c>
      <c r="N6" s="265" t="s">
        <v>209</v>
      </c>
      <c r="O6" s="266"/>
      <c r="P6" s="267"/>
      <c r="Q6" s="265" t="s">
        <v>210</v>
      </c>
      <c r="R6" s="265" t="s">
        <v>211</v>
      </c>
      <c r="S6" s="272" t="s">
        <v>6</v>
      </c>
    </row>
    <row r="7" spans="1:20">
      <c r="A7" s="111"/>
      <c r="B7" s="111"/>
      <c r="C7" s="116"/>
      <c r="D7" s="263"/>
      <c r="E7" s="268"/>
      <c r="F7" s="264"/>
      <c r="G7" s="263"/>
      <c r="H7" s="268"/>
      <c r="I7" s="264"/>
      <c r="J7" s="264"/>
      <c r="K7" s="263"/>
      <c r="L7" s="269"/>
      <c r="M7" s="264"/>
      <c r="N7" s="263"/>
      <c r="O7" s="268"/>
      <c r="P7" s="269"/>
      <c r="Q7" s="264"/>
      <c r="R7" s="264"/>
      <c r="S7" s="273"/>
    </row>
    <row r="8" spans="1:20">
      <c r="A8" s="111"/>
      <c r="B8" s="111"/>
      <c r="C8" s="116" t="s">
        <v>367</v>
      </c>
      <c r="D8" s="275" t="s">
        <v>213</v>
      </c>
      <c r="E8" s="276"/>
      <c r="F8" s="106" t="s">
        <v>299</v>
      </c>
      <c r="G8" s="275" t="s">
        <v>214</v>
      </c>
      <c r="H8" s="276"/>
      <c r="I8" s="106" t="s">
        <v>300</v>
      </c>
      <c r="J8" s="106" t="s">
        <v>215</v>
      </c>
      <c r="K8" s="275" t="s">
        <v>216</v>
      </c>
      <c r="L8" s="277"/>
      <c r="M8" s="106" t="s">
        <v>217</v>
      </c>
      <c r="N8" s="275" t="s">
        <v>218</v>
      </c>
      <c r="O8" s="276"/>
      <c r="P8" s="277"/>
      <c r="Q8" s="106" t="s">
        <v>219</v>
      </c>
      <c r="R8" s="106" t="s">
        <v>220</v>
      </c>
      <c r="S8" s="273"/>
    </row>
    <row r="9" spans="1:20">
      <c r="A9" s="111"/>
      <c r="B9" s="111"/>
      <c r="C9" s="116"/>
      <c r="D9" s="262" t="s">
        <v>221</v>
      </c>
      <c r="E9" s="262" t="s">
        <v>222</v>
      </c>
      <c r="F9" s="262" t="s">
        <v>301</v>
      </c>
      <c r="G9" s="262" t="s">
        <v>223</v>
      </c>
      <c r="H9" s="262" t="s">
        <v>224</v>
      </c>
      <c r="I9" s="262" t="s">
        <v>302</v>
      </c>
      <c r="J9" s="262" t="s">
        <v>225</v>
      </c>
      <c r="K9" s="262" t="s">
        <v>226</v>
      </c>
      <c r="L9" s="262" t="s">
        <v>227</v>
      </c>
      <c r="M9" s="262" t="s">
        <v>228</v>
      </c>
      <c r="N9" s="262" t="s">
        <v>229</v>
      </c>
      <c r="O9" s="262" t="s">
        <v>230</v>
      </c>
      <c r="P9" s="262" t="s">
        <v>231</v>
      </c>
      <c r="Q9" s="262" t="s">
        <v>232</v>
      </c>
      <c r="R9" s="262" t="s">
        <v>142</v>
      </c>
      <c r="S9" s="273"/>
    </row>
    <row r="10" spans="1:20" ht="54.75" customHeight="1">
      <c r="A10" s="260" t="s">
        <v>368</v>
      </c>
      <c r="B10" s="111"/>
      <c r="C10" s="116"/>
      <c r="D10" s="264"/>
      <c r="E10" s="263"/>
      <c r="F10" s="264"/>
      <c r="G10" s="263"/>
      <c r="H10" s="263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73"/>
    </row>
    <row r="11" spans="1:20">
      <c r="A11" s="261"/>
      <c r="B11" s="112"/>
      <c r="C11" s="117"/>
      <c r="D11" s="107" t="s">
        <v>233</v>
      </c>
      <c r="E11" s="107" t="s">
        <v>234</v>
      </c>
      <c r="F11" s="107" t="s">
        <v>304</v>
      </c>
      <c r="G11" s="107" t="s">
        <v>235</v>
      </c>
      <c r="H11" s="107" t="s">
        <v>236</v>
      </c>
      <c r="I11" s="107" t="s">
        <v>305</v>
      </c>
      <c r="J11" s="107" t="s">
        <v>237</v>
      </c>
      <c r="K11" s="107" t="s">
        <v>238</v>
      </c>
      <c r="L11" s="107" t="s">
        <v>239</v>
      </c>
      <c r="M11" s="107" t="s">
        <v>240</v>
      </c>
      <c r="N11" s="107" t="s">
        <v>241</v>
      </c>
      <c r="O11" s="107" t="s">
        <v>242</v>
      </c>
      <c r="P11" s="107" t="s">
        <v>243</v>
      </c>
      <c r="Q11" s="107" t="s">
        <v>244</v>
      </c>
      <c r="R11" s="107" t="s">
        <v>245</v>
      </c>
      <c r="S11" s="274"/>
    </row>
    <row r="12" spans="1:20" ht="0" hidden="1" customHeight="1"/>
    <row r="13" spans="1:20" ht="25.5" customHeight="1">
      <c r="A13" s="256" t="s">
        <v>143</v>
      </c>
      <c r="B13" s="118" t="s">
        <v>259</v>
      </c>
      <c r="C13" s="119" t="s">
        <v>306</v>
      </c>
      <c r="D13" s="108">
        <v>86400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35">
        <f>SUM(D13:R13)</f>
        <v>86400</v>
      </c>
    </row>
    <row r="14" spans="1:20" s="141" customFormat="1" ht="18">
      <c r="A14" s="257"/>
      <c r="B14" s="255"/>
      <c r="C14" s="255"/>
      <c r="D14" s="138">
        <f>SUM(D13)</f>
        <v>86400</v>
      </c>
      <c r="E14" s="138">
        <f t="shared" ref="E14:R14" si="0">SUM(E13)</f>
        <v>0</v>
      </c>
      <c r="F14" s="138">
        <f t="shared" si="0"/>
        <v>0</v>
      </c>
      <c r="G14" s="138">
        <f t="shared" si="0"/>
        <v>0</v>
      </c>
      <c r="H14" s="138">
        <f t="shared" si="0"/>
        <v>0</v>
      </c>
      <c r="I14" s="138">
        <f t="shared" si="0"/>
        <v>0</v>
      </c>
      <c r="J14" s="138">
        <f t="shared" si="0"/>
        <v>0</v>
      </c>
      <c r="K14" s="138">
        <f t="shared" si="0"/>
        <v>0</v>
      </c>
      <c r="L14" s="138">
        <f t="shared" si="0"/>
        <v>0</v>
      </c>
      <c r="M14" s="138">
        <f t="shared" si="0"/>
        <v>0</v>
      </c>
      <c r="N14" s="138">
        <f t="shared" si="0"/>
        <v>0</v>
      </c>
      <c r="O14" s="138">
        <f t="shared" si="0"/>
        <v>0</v>
      </c>
      <c r="P14" s="138">
        <f t="shared" si="0"/>
        <v>0</v>
      </c>
      <c r="Q14" s="138">
        <f t="shared" si="0"/>
        <v>0</v>
      </c>
      <c r="R14" s="138">
        <f t="shared" si="0"/>
        <v>0</v>
      </c>
      <c r="S14" s="139">
        <f>SUM(S13)</f>
        <v>86400</v>
      </c>
      <c r="T14" s="140">
        <f>SUM(D14:R14)</f>
        <v>86400</v>
      </c>
    </row>
    <row r="15" spans="1:20" ht="14.25" customHeight="1">
      <c r="A15" s="256" t="s">
        <v>144</v>
      </c>
      <c r="B15" s="118" t="s">
        <v>260</v>
      </c>
      <c r="C15" s="119" t="s">
        <v>309</v>
      </c>
      <c r="D15" s="108">
        <v>35340</v>
      </c>
      <c r="E15" s="108">
        <v>13340</v>
      </c>
      <c r="F15" s="108">
        <v>0</v>
      </c>
      <c r="G15" s="108">
        <v>10050</v>
      </c>
      <c r="H15" s="108">
        <v>0</v>
      </c>
      <c r="I15" s="108">
        <v>0</v>
      </c>
      <c r="J15" s="108">
        <v>0</v>
      </c>
      <c r="K15" s="108">
        <v>318746</v>
      </c>
      <c r="L15" s="108">
        <v>0</v>
      </c>
      <c r="M15" s="108">
        <v>0</v>
      </c>
      <c r="N15" s="108">
        <v>0</v>
      </c>
      <c r="O15" s="108">
        <v>0</v>
      </c>
      <c r="P15" s="108">
        <v>0</v>
      </c>
      <c r="Q15" s="108">
        <v>0</v>
      </c>
      <c r="R15" s="108">
        <v>0</v>
      </c>
      <c r="S15" s="135">
        <f t="shared" ref="S15:S65" si="1">SUM(D15:R15)</f>
        <v>377476</v>
      </c>
    </row>
    <row r="16" spans="1:20" ht="14.25" customHeight="1">
      <c r="A16" s="258"/>
      <c r="B16" s="118" t="s">
        <v>261</v>
      </c>
      <c r="C16" s="119" t="s">
        <v>310</v>
      </c>
      <c r="D16" s="108">
        <v>0</v>
      </c>
      <c r="E16" s="108">
        <v>13400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17410</v>
      </c>
      <c r="L16" s="108">
        <v>0</v>
      </c>
      <c r="M16" s="108">
        <v>0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35">
        <f t="shared" si="1"/>
        <v>30810</v>
      </c>
    </row>
    <row r="17" spans="1:20" ht="14.25" customHeight="1">
      <c r="A17" s="258"/>
      <c r="B17" s="118" t="s">
        <v>263</v>
      </c>
      <c r="C17" s="119" t="s">
        <v>311</v>
      </c>
      <c r="D17" s="108">
        <v>9000</v>
      </c>
      <c r="E17" s="108">
        <v>0</v>
      </c>
      <c r="F17" s="108">
        <v>0</v>
      </c>
      <c r="G17" s="108">
        <v>3690</v>
      </c>
      <c r="H17" s="108">
        <v>0</v>
      </c>
      <c r="I17" s="108">
        <v>0</v>
      </c>
      <c r="J17" s="108">
        <v>0</v>
      </c>
      <c r="K17" s="108">
        <v>13720</v>
      </c>
      <c r="L17" s="108">
        <v>0</v>
      </c>
      <c r="M17" s="108">
        <v>0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35">
        <f t="shared" si="1"/>
        <v>26410</v>
      </c>
    </row>
    <row r="18" spans="1:20" ht="15.75" customHeight="1">
      <c r="A18" s="258"/>
      <c r="B18" s="118" t="s">
        <v>264</v>
      </c>
      <c r="C18" s="119" t="s">
        <v>312</v>
      </c>
      <c r="D18" s="108">
        <v>1000</v>
      </c>
      <c r="E18" s="108">
        <v>0</v>
      </c>
      <c r="F18" s="108">
        <v>0</v>
      </c>
      <c r="G18" s="108">
        <v>3485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35">
        <f t="shared" si="1"/>
        <v>4485</v>
      </c>
    </row>
    <row r="19" spans="1:20" s="141" customFormat="1" ht="18">
      <c r="A19" s="257"/>
      <c r="B19" s="255"/>
      <c r="C19" s="255"/>
      <c r="D19" s="138">
        <f>SUM(D15:D18)</f>
        <v>45340</v>
      </c>
      <c r="E19" s="138">
        <f t="shared" ref="E19:R19" si="2">SUM(E15:E18)</f>
        <v>26740</v>
      </c>
      <c r="F19" s="138">
        <f t="shared" si="2"/>
        <v>0</v>
      </c>
      <c r="G19" s="138">
        <f t="shared" si="2"/>
        <v>17225</v>
      </c>
      <c r="H19" s="138">
        <f t="shared" si="2"/>
        <v>0</v>
      </c>
      <c r="I19" s="138">
        <f t="shared" si="2"/>
        <v>0</v>
      </c>
      <c r="J19" s="138">
        <f t="shared" si="2"/>
        <v>0</v>
      </c>
      <c r="K19" s="138">
        <f t="shared" si="2"/>
        <v>349876</v>
      </c>
      <c r="L19" s="138">
        <f t="shared" si="2"/>
        <v>0</v>
      </c>
      <c r="M19" s="138">
        <f t="shared" si="2"/>
        <v>0</v>
      </c>
      <c r="N19" s="138">
        <f t="shared" si="2"/>
        <v>0</v>
      </c>
      <c r="O19" s="138">
        <f t="shared" si="2"/>
        <v>0</v>
      </c>
      <c r="P19" s="138">
        <f t="shared" si="2"/>
        <v>0</v>
      </c>
      <c r="Q19" s="138">
        <f t="shared" si="2"/>
        <v>0</v>
      </c>
      <c r="R19" s="138">
        <f t="shared" si="2"/>
        <v>0</v>
      </c>
      <c r="S19" s="139">
        <f>SUM(S15:S18)</f>
        <v>439181</v>
      </c>
      <c r="T19" s="140">
        <f>SUM(D19:R19)</f>
        <v>439181</v>
      </c>
    </row>
    <row r="20" spans="1:20" ht="30.75" customHeight="1">
      <c r="A20" s="256" t="s">
        <v>7</v>
      </c>
      <c r="B20" s="118" t="s">
        <v>265</v>
      </c>
      <c r="C20" s="119" t="s">
        <v>314</v>
      </c>
      <c r="D20" s="108">
        <v>125000</v>
      </c>
      <c r="E20" s="108">
        <v>80000</v>
      </c>
      <c r="F20" s="108">
        <v>30000</v>
      </c>
      <c r="G20" s="108">
        <v>0</v>
      </c>
      <c r="H20" s="108">
        <v>0</v>
      </c>
      <c r="I20" s="108">
        <v>0</v>
      </c>
      <c r="J20" s="108">
        <v>0</v>
      </c>
      <c r="K20" s="108">
        <v>54100</v>
      </c>
      <c r="L20" s="108">
        <v>0</v>
      </c>
      <c r="M20" s="108">
        <v>0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35">
        <f t="shared" si="1"/>
        <v>289100</v>
      </c>
    </row>
    <row r="21" spans="1:20" ht="14.25" customHeight="1">
      <c r="A21" s="258"/>
      <c r="B21" s="118" t="s">
        <v>266</v>
      </c>
      <c r="C21" s="119" t="s">
        <v>315</v>
      </c>
      <c r="D21" s="108">
        <v>31600</v>
      </c>
      <c r="E21" s="108">
        <v>40000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20000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35">
        <f t="shared" si="1"/>
        <v>91600</v>
      </c>
    </row>
    <row r="22" spans="1:20" ht="14.25" customHeight="1">
      <c r="A22" s="258"/>
      <c r="B22" s="118" t="s">
        <v>267</v>
      </c>
      <c r="C22" s="119" t="s">
        <v>316</v>
      </c>
      <c r="D22" s="108">
        <v>3000</v>
      </c>
      <c r="E22" s="108">
        <v>15600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08">
        <v>0</v>
      </c>
      <c r="R22" s="108">
        <v>0</v>
      </c>
      <c r="S22" s="135">
        <f t="shared" si="1"/>
        <v>18600</v>
      </c>
    </row>
    <row r="23" spans="1:20" ht="14.25" customHeight="1">
      <c r="A23" s="258"/>
      <c r="B23" s="118" t="s">
        <v>268</v>
      </c>
      <c r="C23" s="119" t="s">
        <v>317</v>
      </c>
      <c r="D23" s="108">
        <v>4040</v>
      </c>
      <c r="E23" s="108">
        <v>18450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10000</v>
      </c>
      <c r="L23" s="108">
        <v>0</v>
      </c>
      <c r="M23" s="108">
        <v>0</v>
      </c>
      <c r="N23" s="108">
        <v>0</v>
      </c>
      <c r="O23" s="108">
        <v>0</v>
      </c>
      <c r="P23" s="108">
        <v>0</v>
      </c>
      <c r="Q23" s="108">
        <v>0</v>
      </c>
      <c r="R23" s="108">
        <v>0</v>
      </c>
      <c r="S23" s="135">
        <f t="shared" si="1"/>
        <v>32490</v>
      </c>
    </row>
    <row r="24" spans="1:20" s="141" customFormat="1" ht="18">
      <c r="A24" s="257"/>
      <c r="B24" s="255"/>
      <c r="C24" s="255"/>
      <c r="D24" s="138">
        <f>SUM(D20:D23)</f>
        <v>163640</v>
      </c>
      <c r="E24" s="138">
        <f t="shared" ref="E24:R24" si="3">SUM(E20:E23)</f>
        <v>154050</v>
      </c>
      <c r="F24" s="138">
        <f t="shared" si="3"/>
        <v>30000</v>
      </c>
      <c r="G24" s="138">
        <f t="shared" si="3"/>
        <v>0</v>
      </c>
      <c r="H24" s="138">
        <f t="shared" si="3"/>
        <v>0</v>
      </c>
      <c r="I24" s="138">
        <f t="shared" si="3"/>
        <v>0</v>
      </c>
      <c r="J24" s="138">
        <f t="shared" si="3"/>
        <v>0</v>
      </c>
      <c r="K24" s="138">
        <f t="shared" si="3"/>
        <v>84100</v>
      </c>
      <c r="L24" s="138">
        <f t="shared" si="3"/>
        <v>0</v>
      </c>
      <c r="M24" s="138">
        <f t="shared" si="3"/>
        <v>0</v>
      </c>
      <c r="N24" s="138">
        <f t="shared" si="3"/>
        <v>0</v>
      </c>
      <c r="O24" s="138">
        <f t="shared" si="3"/>
        <v>0</v>
      </c>
      <c r="P24" s="138">
        <f t="shared" si="3"/>
        <v>0</v>
      </c>
      <c r="Q24" s="138">
        <f t="shared" si="3"/>
        <v>0</v>
      </c>
      <c r="R24" s="138">
        <f t="shared" si="3"/>
        <v>0</v>
      </c>
      <c r="S24" s="139">
        <f>SUM(S20:S23)</f>
        <v>431790</v>
      </c>
      <c r="T24" s="140">
        <f>SUM(D24:R24)</f>
        <v>431790</v>
      </c>
    </row>
    <row r="25" spans="1:20" ht="14.25" customHeight="1">
      <c r="A25" s="256" t="s">
        <v>145</v>
      </c>
      <c r="B25" s="118" t="s">
        <v>269</v>
      </c>
      <c r="C25" s="119" t="s">
        <v>319</v>
      </c>
      <c r="D25" s="108">
        <v>182282</v>
      </c>
      <c r="E25" s="108">
        <v>257644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80800</v>
      </c>
      <c r="L25" s="108">
        <v>0</v>
      </c>
      <c r="M25" s="108">
        <v>0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35">
        <f t="shared" si="1"/>
        <v>520726</v>
      </c>
    </row>
    <row r="26" spans="1:20" ht="14.25" customHeight="1">
      <c r="A26" s="258"/>
      <c r="B26" s="118" t="s">
        <v>270</v>
      </c>
      <c r="C26" s="119" t="s">
        <v>320</v>
      </c>
      <c r="D26" s="108">
        <v>25125</v>
      </c>
      <c r="E26" s="108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35">
        <f t="shared" si="1"/>
        <v>25125</v>
      </c>
    </row>
    <row r="27" spans="1:20" ht="30.75" customHeight="1">
      <c r="A27" s="258"/>
      <c r="B27" s="118" t="s">
        <v>271</v>
      </c>
      <c r="C27" s="119" t="s">
        <v>321</v>
      </c>
      <c r="D27" s="108">
        <v>73274</v>
      </c>
      <c r="E27" s="108">
        <v>189118</v>
      </c>
      <c r="F27" s="108">
        <v>10000</v>
      </c>
      <c r="G27" s="108">
        <v>0</v>
      </c>
      <c r="H27" s="108">
        <v>24100</v>
      </c>
      <c r="I27" s="108">
        <v>0</v>
      </c>
      <c r="J27" s="108">
        <v>15000</v>
      </c>
      <c r="K27" s="108">
        <v>40690</v>
      </c>
      <c r="L27" s="108">
        <v>0</v>
      </c>
      <c r="M27" s="108">
        <v>154868</v>
      </c>
      <c r="N27" s="108">
        <v>0</v>
      </c>
      <c r="O27" s="108">
        <v>80885</v>
      </c>
      <c r="P27" s="108">
        <v>65806</v>
      </c>
      <c r="Q27" s="108">
        <v>0</v>
      </c>
      <c r="R27" s="108">
        <v>0</v>
      </c>
      <c r="S27" s="135">
        <f t="shared" si="1"/>
        <v>653741</v>
      </c>
    </row>
    <row r="28" spans="1:20" ht="14.25" customHeight="1">
      <c r="A28" s="258"/>
      <c r="B28" s="118" t="s">
        <v>273</v>
      </c>
      <c r="C28" s="119" t="s">
        <v>322</v>
      </c>
      <c r="D28" s="108">
        <v>47590</v>
      </c>
      <c r="E28" s="108">
        <v>51970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3876.4</v>
      </c>
      <c r="L28" s="108">
        <v>0</v>
      </c>
      <c r="M28" s="108">
        <v>0</v>
      </c>
      <c r="N28" s="108">
        <v>0</v>
      </c>
      <c r="O28" s="108">
        <v>0</v>
      </c>
      <c r="P28" s="108">
        <v>0</v>
      </c>
      <c r="Q28" s="108">
        <v>0</v>
      </c>
      <c r="R28" s="108">
        <v>0</v>
      </c>
      <c r="S28" s="135">
        <f t="shared" si="1"/>
        <v>103436.4</v>
      </c>
    </row>
    <row r="29" spans="1:20" s="141" customFormat="1" ht="14.25" customHeight="1">
      <c r="A29" s="257"/>
      <c r="B29" s="255"/>
      <c r="C29" s="255"/>
      <c r="D29" s="138">
        <f>SUM(D25:D28)</f>
        <v>328271</v>
      </c>
      <c r="E29" s="138">
        <f t="shared" ref="E29:R29" si="4">SUM(E25:E28)</f>
        <v>498732</v>
      </c>
      <c r="F29" s="138">
        <f t="shared" si="4"/>
        <v>10000</v>
      </c>
      <c r="G29" s="138">
        <f t="shared" si="4"/>
        <v>0</v>
      </c>
      <c r="H29" s="138">
        <f t="shared" si="4"/>
        <v>24100</v>
      </c>
      <c r="I29" s="138">
        <f t="shared" si="4"/>
        <v>0</v>
      </c>
      <c r="J29" s="138">
        <f t="shared" si="4"/>
        <v>15000</v>
      </c>
      <c r="K29" s="138">
        <f t="shared" si="4"/>
        <v>125366.39999999999</v>
      </c>
      <c r="L29" s="138">
        <f t="shared" si="4"/>
        <v>0</v>
      </c>
      <c r="M29" s="138">
        <f t="shared" si="4"/>
        <v>154868</v>
      </c>
      <c r="N29" s="138">
        <f t="shared" si="4"/>
        <v>0</v>
      </c>
      <c r="O29" s="138">
        <f t="shared" si="4"/>
        <v>80885</v>
      </c>
      <c r="P29" s="138">
        <f t="shared" si="4"/>
        <v>65806</v>
      </c>
      <c r="Q29" s="138">
        <f t="shared" si="4"/>
        <v>0</v>
      </c>
      <c r="R29" s="138">
        <f t="shared" si="4"/>
        <v>0</v>
      </c>
      <c r="S29" s="139">
        <f>SUM(S25:S28)</f>
        <v>1303028.3999999999</v>
      </c>
      <c r="T29" s="140">
        <f>SUM(D29:R29)</f>
        <v>1303028.3999999999</v>
      </c>
    </row>
    <row r="30" spans="1:20" ht="14.25" customHeight="1">
      <c r="A30" s="256" t="s">
        <v>146</v>
      </c>
      <c r="B30" s="118" t="s">
        <v>274</v>
      </c>
      <c r="C30" s="119" t="s">
        <v>324</v>
      </c>
      <c r="D30" s="108">
        <v>27312</v>
      </c>
      <c r="E30" s="108">
        <v>17438.95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25462</v>
      </c>
      <c r="L30" s="108">
        <v>0</v>
      </c>
      <c r="M30" s="108">
        <v>0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35">
        <f t="shared" si="1"/>
        <v>70212.95</v>
      </c>
    </row>
    <row r="31" spans="1:20" ht="14.25" customHeight="1">
      <c r="A31" s="258"/>
      <c r="B31" s="118" t="s">
        <v>275</v>
      </c>
      <c r="C31" s="119" t="s">
        <v>325</v>
      </c>
      <c r="D31" s="108">
        <v>0</v>
      </c>
      <c r="E31" s="108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2000</v>
      </c>
      <c r="L31" s="108">
        <v>0</v>
      </c>
      <c r="M31" s="108">
        <v>0</v>
      </c>
      <c r="N31" s="108">
        <v>0</v>
      </c>
      <c r="O31" s="108">
        <v>0</v>
      </c>
      <c r="P31" s="108">
        <v>0</v>
      </c>
      <c r="Q31" s="108">
        <v>0</v>
      </c>
      <c r="R31" s="108">
        <v>0</v>
      </c>
      <c r="S31" s="135">
        <f t="shared" si="1"/>
        <v>2000</v>
      </c>
    </row>
    <row r="32" spans="1:20" ht="14.25" customHeight="1">
      <c r="A32" s="258"/>
      <c r="B32" s="118" t="s">
        <v>276</v>
      </c>
      <c r="C32" s="119" t="s">
        <v>326</v>
      </c>
      <c r="D32" s="108">
        <v>11670</v>
      </c>
      <c r="E32" s="108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8">
        <v>0</v>
      </c>
      <c r="Q32" s="108">
        <v>0</v>
      </c>
      <c r="R32" s="108">
        <v>0</v>
      </c>
      <c r="S32" s="135">
        <f t="shared" si="1"/>
        <v>11670</v>
      </c>
    </row>
    <row r="33" spans="1:20" ht="14.25" customHeight="1">
      <c r="A33" s="258"/>
      <c r="B33" s="118" t="s">
        <v>277</v>
      </c>
      <c r="C33" s="119" t="s">
        <v>327</v>
      </c>
      <c r="D33" s="108">
        <v>0</v>
      </c>
      <c r="E33" s="108">
        <v>0</v>
      </c>
      <c r="F33" s="108">
        <v>0</v>
      </c>
      <c r="G33" s="108">
        <v>0</v>
      </c>
      <c r="H33" s="108">
        <v>76558.399999999994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8">
        <v>0</v>
      </c>
      <c r="Q33" s="108">
        <v>0</v>
      </c>
      <c r="R33" s="108">
        <v>0</v>
      </c>
      <c r="S33" s="135">
        <f t="shared" si="1"/>
        <v>76558.399999999994</v>
      </c>
    </row>
    <row r="34" spans="1:20" ht="14.25" customHeight="1">
      <c r="A34" s="258"/>
      <c r="B34" s="118" t="s">
        <v>278</v>
      </c>
      <c r="C34" s="119" t="s">
        <v>328</v>
      </c>
      <c r="D34" s="108">
        <v>93637.5</v>
      </c>
      <c r="E34" s="108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26425</v>
      </c>
      <c r="L34" s="108">
        <v>0</v>
      </c>
      <c r="M34" s="108">
        <v>0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35">
        <f t="shared" si="1"/>
        <v>120062.5</v>
      </c>
    </row>
    <row r="35" spans="1:20" ht="14.25" customHeight="1">
      <c r="A35" s="258"/>
      <c r="B35" s="118" t="s">
        <v>279</v>
      </c>
      <c r="C35" s="119" t="s">
        <v>329</v>
      </c>
      <c r="D35" s="108">
        <v>50000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37600</v>
      </c>
      <c r="L35" s="108">
        <v>0</v>
      </c>
      <c r="M35" s="108">
        <v>0</v>
      </c>
      <c r="N35" s="108">
        <v>0</v>
      </c>
      <c r="O35" s="108">
        <v>0</v>
      </c>
      <c r="P35" s="108">
        <v>0</v>
      </c>
      <c r="Q35" s="108">
        <v>0</v>
      </c>
      <c r="R35" s="108">
        <v>0</v>
      </c>
      <c r="S35" s="135">
        <f t="shared" si="1"/>
        <v>87600</v>
      </c>
    </row>
    <row r="36" spans="1:20" ht="14.25" customHeight="1">
      <c r="A36" s="258"/>
      <c r="B36" s="118" t="s">
        <v>280</v>
      </c>
      <c r="C36" s="119" t="s">
        <v>330</v>
      </c>
      <c r="D36" s="108">
        <v>166189.12</v>
      </c>
      <c r="E36" s="108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141014</v>
      </c>
      <c r="L36" s="108">
        <v>0</v>
      </c>
      <c r="M36" s="108">
        <v>0</v>
      </c>
      <c r="N36" s="108">
        <v>0</v>
      </c>
      <c r="O36" s="108">
        <v>0</v>
      </c>
      <c r="P36" s="108">
        <v>0</v>
      </c>
      <c r="Q36" s="108">
        <v>0</v>
      </c>
      <c r="R36" s="108">
        <v>0</v>
      </c>
      <c r="S36" s="135">
        <f t="shared" si="1"/>
        <v>307203.12</v>
      </c>
    </row>
    <row r="37" spans="1:20" ht="14.25" customHeight="1">
      <c r="A37" s="258"/>
      <c r="B37" s="118" t="s">
        <v>331</v>
      </c>
      <c r="C37" s="119" t="s">
        <v>332</v>
      </c>
      <c r="D37" s="108">
        <v>0</v>
      </c>
      <c r="E37" s="108">
        <v>0</v>
      </c>
      <c r="F37" s="108">
        <v>0</v>
      </c>
      <c r="G37" s="108">
        <v>0</v>
      </c>
      <c r="H37" s="108">
        <v>0</v>
      </c>
      <c r="I37" s="108">
        <v>70000</v>
      </c>
      <c r="J37" s="108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8">
        <v>0</v>
      </c>
      <c r="Q37" s="108">
        <v>0</v>
      </c>
      <c r="R37" s="108">
        <v>0</v>
      </c>
      <c r="S37" s="135">
        <f t="shared" si="1"/>
        <v>70000</v>
      </c>
    </row>
    <row r="38" spans="1:20" ht="14.25" customHeight="1">
      <c r="A38" s="258"/>
      <c r="B38" s="118" t="s">
        <v>281</v>
      </c>
      <c r="C38" s="119" t="s">
        <v>333</v>
      </c>
      <c r="D38" s="108">
        <v>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8">
        <v>0</v>
      </c>
      <c r="Q38" s="108">
        <v>18750</v>
      </c>
      <c r="R38" s="108">
        <v>0</v>
      </c>
      <c r="S38" s="135">
        <f t="shared" si="1"/>
        <v>18750</v>
      </c>
    </row>
    <row r="39" spans="1:20" ht="14.25" customHeight="1">
      <c r="A39" s="258"/>
      <c r="B39" s="118" t="s">
        <v>334</v>
      </c>
      <c r="C39" s="119" t="s">
        <v>335</v>
      </c>
      <c r="D39" s="108">
        <v>3000</v>
      </c>
      <c r="E39" s="108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8">
        <v>0</v>
      </c>
      <c r="Q39" s="108">
        <v>0</v>
      </c>
      <c r="R39" s="108">
        <v>0</v>
      </c>
      <c r="S39" s="135">
        <f t="shared" si="1"/>
        <v>3000</v>
      </c>
    </row>
    <row r="40" spans="1:20" ht="14.25" customHeight="1">
      <c r="A40" s="258"/>
      <c r="B40" s="118" t="s">
        <v>282</v>
      </c>
      <c r="C40" s="119" t="s">
        <v>336</v>
      </c>
      <c r="D40" s="108">
        <v>18312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15761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35">
        <f t="shared" si="1"/>
        <v>34073</v>
      </c>
    </row>
    <row r="41" spans="1:20" s="141" customFormat="1" ht="14.25" customHeight="1">
      <c r="A41" s="257"/>
      <c r="B41" s="255"/>
      <c r="C41" s="255"/>
      <c r="D41" s="138">
        <f>SUM(D30:D40)</f>
        <v>370120.62</v>
      </c>
      <c r="E41" s="138">
        <f t="shared" ref="E41:R41" si="5">SUM(E30:E40)</f>
        <v>17438.95</v>
      </c>
      <c r="F41" s="138">
        <f t="shared" si="5"/>
        <v>0</v>
      </c>
      <c r="G41" s="138">
        <f t="shared" si="5"/>
        <v>0</v>
      </c>
      <c r="H41" s="138">
        <f t="shared" si="5"/>
        <v>76558.399999999994</v>
      </c>
      <c r="I41" s="138">
        <f t="shared" si="5"/>
        <v>70000</v>
      </c>
      <c r="J41" s="138">
        <f t="shared" si="5"/>
        <v>0</v>
      </c>
      <c r="K41" s="138">
        <f t="shared" si="5"/>
        <v>248262</v>
      </c>
      <c r="L41" s="138">
        <f t="shared" si="5"/>
        <v>0</v>
      </c>
      <c r="M41" s="138">
        <f t="shared" si="5"/>
        <v>0</v>
      </c>
      <c r="N41" s="138">
        <f t="shared" si="5"/>
        <v>0</v>
      </c>
      <c r="O41" s="138">
        <f t="shared" si="5"/>
        <v>0</v>
      </c>
      <c r="P41" s="138">
        <f t="shared" si="5"/>
        <v>0</v>
      </c>
      <c r="Q41" s="138">
        <f t="shared" si="5"/>
        <v>18750</v>
      </c>
      <c r="R41" s="138">
        <f t="shared" si="5"/>
        <v>0</v>
      </c>
      <c r="S41" s="139">
        <f>SUM(S30:S40)</f>
        <v>801129.97</v>
      </c>
      <c r="T41" s="140">
        <f>SUM(D41:R41)</f>
        <v>801129.97</v>
      </c>
    </row>
    <row r="42" spans="1:20" ht="14.25" customHeight="1">
      <c r="A42" s="256" t="s">
        <v>147</v>
      </c>
      <c r="B42" s="118" t="s">
        <v>283</v>
      </c>
      <c r="C42" s="119" t="s">
        <v>338</v>
      </c>
      <c r="D42" s="108">
        <v>67532.45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35">
        <f t="shared" si="1"/>
        <v>67532.45</v>
      </c>
    </row>
    <row r="43" spans="1:20" ht="14.25" customHeight="1">
      <c r="A43" s="258"/>
      <c r="B43" s="118" t="s">
        <v>284</v>
      </c>
      <c r="C43" s="119" t="s">
        <v>339</v>
      </c>
      <c r="D43" s="108">
        <v>4750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35">
        <f t="shared" si="1"/>
        <v>4750</v>
      </c>
    </row>
    <row r="44" spans="1:20" ht="14.25" customHeight="1">
      <c r="A44" s="258"/>
      <c r="B44" s="118" t="s">
        <v>285</v>
      </c>
      <c r="C44" s="119" t="s">
        <v>340</v>
      </c>
      <c r="D44" s="108">
        <v>1512.59</v>
      </c>
      <c r="E44" s="108">
        <v>0</v>
      </c>
      <c r="F44" s="108">
        <v>0</v>
      </c>
      <c r="G44" s="108">
        <v>0</v>
      </c>
      <c r="H44" s="108">
        <v>0</v>
      </c>
      <c r="I44" s="108">
        <v>0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35">
        <f t="shared" si="1"/>
        <v>1512.59</v>
      </c>
    </row>
    <row r="45" spans="1:20" ht="14.25" customHeight="1">
      <c r="A45" s="258"/>
      <c r="B45" s="118" t="s">
        <v>286</v>
      </c>
      <c r="C45" s="119" t="s">
        <v>341</v>
      </c>
      <c r="D45" s="108">
        <v>12389</v>
      </c>
      <c r="E45" s="108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8">
        <v>0</v>
      </c>
      <c r="N45" s="108">
        <v>0</v>
      </c>
      <c r="O45" s="108">
        <v>0</v>
      </c>
      <c r="P45" s="108">
        <v>0</v>
      </c>
      <c r="Q45" s="108">
        <v>0</v>
      </c>
      <c r="R45" s="108">
        <v>0</v>
      </c>
      <c r="S45" s="135">
        <f t="shared" si="1"/>
        <v>12389</v>
      </c>
    </row>
    <row r="46" spans="1:20" ht="14.25" customHeight="1">
      <c r="A46" s="258"/>
      <c r="B46" s="118" t="s">
        <v>287</v>
      </c>
      <c r="C46" s="119" t="s">
        <v>342</v>
      </c>
      <c r="D46" s="108">
        <v>4661.5200000000004</v>
      </c>
      <c r="E46" s="108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0</v>
      </c>
      <c r="P46" s="108">
        <v>0</v>
      </c>
      <c r="Q46" s="108">
        <v>0</v>
      </c>
      <c r="R46" s="108">
        <v>0</v>
      </c>
      <c r="S46" s="135">
        <f t="shared" si="1"/>
        <v>4661.5200000000004</v>
      </c>
    </row>
    <row r="47" spans="1:20" s="141" customFormat="1" ht="18">
      <c r="A47" s="257"/>
      <c r="B47" s="255"/>
      <c r="C47" s="255"/>
      <c r="D47" s="138">
        <f>SUM(D42:D46)</f>
        <v>90845.56</v>
      </c>
      <c r="E47" s="138">
        <f t="shared" ref="E47:R47" si="6">SUM(E42:E46)</f>
        <v>0</v>
      </c>
      <c r="F47" s="138">
        <f t="shared" si="6"/>
        <v>0</v>
      </c>
      <c r="G47" s="138">
        <f t="shared" si="6"/>
        <v>0</v>
      </c>
      <c r="H47" s="138">
        <f t="shared" si="6"/>
        <v>0</v>
      </c>
      <c r="I47" s="138">
        <f t="shared" si="6"/>
        <v>0</v>
      </c>
      <c r="J47" s="138">
        <f t="shared" si="6"/>
        <v>0</v>
      </c>
      <c r="K47" s="138">
        <f t="shared" si="6"/>
        <v>0</v>
      </c>
      <c r="L47" s="138">
        <f t="shared" si="6"/>
        <v>0</v>
      </c>
      <c r="M47" s="138">
        <f t="shared" si="6"/>
        <v>0</v>
      </c>
      <c r="N47" s="138">
        <f t="shared" si="6"/>
        <v>0</v>
      </c>
      <c r="O47" s="138">
        <f t="shared" si="6"/>
        <v>0</v>
      </c>
      <c r="P47" s="138">
        <f t="shared" si="6"/>
        <v>0</v>
      </c>
      <c r="Q47" s="138">
        <f t="shared" si="6"/>
        <v>0</v>
      </c>
      <c r="R47" s="138">
        <f t="shared" si="6"/>
        <v>0</v>
      </c>
      <c r="S47" s="139">
        <f>SUM(S42:S46)</f>
        <v>90845.56</v>
      </c>
      <c r="T47" s="140">
        <f>SUM(D47:R47)</f>
        <v>90845.56</v>
      </c>
    </row>
    <row r="48" spans="1:20" ht="14.25" customHeight="1">
      <c r="A48" s="256" t="s">
        <v>148</v>
      </c>
      <c r="B48" s="118" t="s">
        <v>344</v>
      </c>
      <c r="C48" s="119" t="s">
        <v>345</v>
      </c>
      <c r="D48" s="108">
        <v>896000</v>
      </c>
      <c r="E48" s="108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8">
        <v>0</v>
      </c>
      <c r="Q48" s="108">
        <v>0</v>
      </c>
      <c r="R48" s="108">
        <v>0</v>
      </c>
      <c r="S48" s="135">
        <f t="shared" si="1"/>
        <v>896000</v>
      </c>
    </row>
    <row r="49" spans="1:20" ht="14.25" customHeight="1">
      <c r="A49" s="258"/>
      <c r="B49" s="118" t="s">
        <v>289</v>
      </c>
      <c r="C49" s="119" t="s">
        <v>346</v>
      </c>
      <c r="D49" s="108">
        <v>1100</v>
      </c>
      <c r="E49" s="108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8">
        <v>0</v>
      </c>
      <c r="Q49" s="108">
        <v>0</v>
      </c>
      <c r="R49" s="108">
        <v>0</v>
      </c>
      <c r="S49" s="135">
        <f t="shared" si="1"/>
        <v>1100</v>
      </c>
    </row>
    <row r="50" spans="1:20" ht="14.25" customHeight="1">
      <c r="A50" s="258"/>
      <c r="B50" s="118" t="s">
        <v>347</v>
      </c>
      <c r="C50" s="119" t="s">
        <v>348</v>
      </c>
      <c r="D50" s="108">
        <v>4000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8">
        <v>0</v>
      </c>
      <c r="Q50" s="108">
        <v>0</v>
      </c>
      <c r="R50" s="108">
        <v>0</v>
      </c>
      <c r="S50" s="135">
        <f t="shared" si="1"/>
        <v>4000</v>
      </c>
    </row>
    <row r="51" spans="1:20" ht="14.25" customHeight="1">
      <c r="A51" s="258"/>
      <c r="B51" s="118" t="s">
        <v>349</v>
      </c>
      <c r="C51" s="119" t="s">
        <v>350</v>
      </c>
      <c r="D51" s="108">
        <v>0</v>
      </c>
      <c r="E51" s="108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15000</v>
      </c>
      <c r="L51" s="108">
        <v>0</v>
      </c>
      <c r="M51" s="108">
        <v>0</v>
      </c>
      <c r="N51" s="108">
        <v>0</v>
      </c>
      <c r="O51" s="108">
        <v>0</v>
      </c>
      <c r="P51" s="108">
        <v>0</v>
      </c>
      <c r="Q51" s="108">
        <v>0</v>
      </c>
      <c r="R51" s="108">
        <v>0</v>
      </c>
      <c r="S51" s="135">
        <f t="shared" si="1"/>
        <v>15000</v>
      </c>
    </row>
    <row r="52" spans="1:20" ht="14.25" customHeight="1">
      <c r="A52" s="258"/>
      <c r="B52" s="118" t="s">
        <v>291</v>
      </c>
      <c r="C52" s="119" t="s">
        <v>351</v>
      </c>
      <c r="D52" s="108">
        <v>0</v>
      </c>
      <c r="E52" s="108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69851.100000000006</v>
      </c>
      <c r="L52" s="108">
        <v>0</v>
      </c>
      <c r="M52" s="108">
        <v>0</v>
      </c>
      <c r="N52" s="108">
        <v>0</v>
      </c>
      <c r="O52" s="108">
        <v>0</v>
      </c>
      <c r="P52" s="108">
        <v>0</v>
      </c>
      <c r="Q52" s="108">
        <v>0</v>
      </c>
      <c r="R52" s="108">
        <v>0</v>
      </c>
      <c r="S52" s="135">
        <f t="shared" si="1"/>
        <v>69851.100000000006</v>
      </c>
    </row>
    <row r="53" spans="1:20" s="141" customFormat="1" ht="18">
      <c r="A53" s="257"/>
      <c r="B53" s="255"/>
      <c r="C53" s="255"/>
      <c r="D53" s="138">
        <f>SUM(D48:D52)</f>
        <v>901100</v>
      </c>
      <c r="E53" s="138">
        <f t="shared" ref="E53:R53" si="7">SUM(E48:E52)</f>
        <v>0</v>
      </c>
      <c r="F53" s="138">
        <f t="shared" si="7"/>
        <v>0</v>
      </c>
      <c r="G53" s="138">
        <f t="shared" si="7"/>
        <v>0</v>
      </c>
      <c r="H53" s="138">
        <f t="shared" si="7"/>
        <v>0</v>
      </c>
      <c r="I53" s="138">
        <f t="shared" si="7"/>
        <v>0</v>
      </c>
      <c r="J53" s="138">
        <f t="shared" si="7"/>
        <v>0</v>
      </c>
      <c r="K53" s="138">
        <f t="shared" si="7"/>
        <v>84851.1</v>
      </c>
      <c r="L53" s="138">
        <f t="shared" si="7"/>
        <v>0</v>
      </c>
      <c r="M53" s="138">
        <f t="shared" si="7"/>
        <v>0</v>
      </c>
      <c r="N53" s="138">
        <f t="shared" si="7"/>
        <v>0</v>
      </c>
      <c r="O53" s="138">
        <f t="shared" si="7"/>
        <v>0</v>
      </c>
      <c r="P53" s="138">
        <f t="shared" si="7"/>
        <v>0</v>
      </c>
      <c r="Q53" s="138">
        <f t="shared" si="7"/>
        <v>0</v>
      </c>
      <c r="R53" s="138">
        <f t="shared" si="7"/>
        <v>0</v>
      </c>
      <c r="S53" s="139">
        <f>SUM(S48:S52)</f>
        <v>985951.1</v>
      </c>
      <c r="T53" s="140">
        <f>SUM(D53:R53)</f>
        <v>985951.1</v>
      </c>
    </row>
    <row r="54" spans="1:20" ht="14.25" customHeight="1">
      <c r="A54" s="256" t="s">
        <v>199</v>
      </c>
      <c r="B54" s="118" t="s">
        <v>199</v>
      </c>
      <c r="C54" s="119" t="s">
        <v>352</v>
      </c>
      <c r="D54" s="108">
        <v>25000</v>
      </c>
      <c r="E54" s="108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0</v>
      </c>
      <c r="M54" s="108">
        <v>0</v>
      </c>
      <c r="N54" s="108">
        <v>0</v>
      </c>
      <c r="O54" s="108">
        <v>0</v>
      </c>
      <c r="P54" s="108">
        <v>0</v>
      </c>
      <c r="Q54" s="108">
        <v>0</v>
      </c>
      <c r="R54" s="108">
        <v>0</v>
      </c>
      <c r="S54" s="135">
        <f t="shared" si="1"/>
        <v>25000</v>
      </c>
    </row>
    <row r="55" spans="1:20" s="141" customFormat="1" ht="16.5" customHeight="1">
      <c r="A55" s="257"/>
      <c r="B55" s="255"/>
      <c r="C55" s="255"/>
      <c r="D55" s="138">
        <f>SUM(D54)</f>
        <v>25000</v>
      </c>
      <c r="E55" s="138">
        <f t="shared" ref="E55:R55" si="8">SUM(E54)</f>
        <v>0</v>
      </c>
      <c r="F55" s="138">
        <f t="shared" si="8"/>
        <v>0</v>
      </c>
      <c r="G55" s="138">
        <f t="shared" si="8"/>
        <v>0</v>
      </c>
      <c r="H55" s="138">
        <f t="shared" si="8"/>
        <v>0</v>
      </c>
      <c r="I55" s="138">
        <f t="shared" si="8"/>
        <v>0</v>
      </c>
      <c r="J55" s="138">
        <f t="shared" si="8"/>
        <v>0</v>
      </c>
      <c r="K55" s="138">
        <f t="shared" si="8"/>
        <v>0</v>
      </c>
      <c r="L55" s="138">
        <f t="shared" si="8"/>
        <v>0</v>
      </c>
      <c r="M55" s="138">
        <f t="shared" si="8"/>
        <v>0</v>
      </c>
      <c r="N55" s="138">
        <f t="shared" si="8"/>
        <v>0</v>
      </c>
      <c r="O55" s="138">
        <f t="shared" si="8"/>
        <v>0</v>
      </c>
      <c r="P55" s="138">
        <f t="shared" si="8"/>
        <v>0</v>
      </c>
      <c r="Q55" s="138">
        <f t="shared" si="8"/>
        <v>0</v>
      </c>
      <c r="R55" s="138">
        <f t="shared" si="8"/>
        <v>0</v>
      </c>
      <c r="S55" s="139">
        <f>SUM(S54)</f>
        <v>25000</v>
      </c>
      <c r="T55" s="140">
        <f>SUM(D55:R55)</f>
        <v>25000</v>
      </c>
    </row>
    <row r="56" spans="1:20" ht="14.25" customHeight="1">
      <c r="A56" s="256" t="s">
        <v>149</v>
      </c>
      <c r="B56" s="118" t="s">
        <v>294</v>
      </c>
      <c r="C56" s="119" t="s">
        <v>354</v>
      </c>
      <c r="D56" s="108">
        <v>0</v>
      </c>
      <c r="E56" s="108">
        <v>0</v>
      </c>
      <c r="F56" s="108">
        <v>0</v>
      </c>
      <c r="G56" s="108">
        <v>0</v>
      </c>
      <c r="H56" s="108">
        <v>27000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11000</v>
      </c>
      <c r="O56" s="108">
        <v>0</v>
      </c>
      <c r="P56" s="108">
        <v>0</v>
      </c>
      <c r="Q56" s="108">
        <v>0</v>
      </c>
      <c r="R56" s="108">
        <v>0</v>
      </c>
      <c r="S56" s="135">
        <f t="shared" si="1"/>
        <v>38000</v>
      </c>
    </row>
    <row r="57" spans="1:20" s="141" customFormat="1" ht="14.25" customHeight="1">
      <c r="A57" s="257"/>
      <c r="B57" s="255"/>
      <c r="C57" s="255"/>
      <c r="D57" s="138">
        <f>SUM(D56)</f>
        <v>0</v>
      </c>
      <c r="E57" s="138">
        <f t="shared" ref="E57:R57" si="9">SUM(E56)</f>
        <v>0</v>
      </c>
      <c r="F57" s="138">
        <f t="shared" si="9"/>
        <v>0</v>
      </c>
      <c r="G57" s="138">
        <f t="shared" si="9"/>
        <v>0</v>
      </c>
      <c r="H57" s="138">
        <f t="shared" si="9"/>
        <v>27000</v>
      </c>
      <c r="I57" s="138">
        <f t="shared" si="9"/>
        <v>0</v>
      </c>
      <c r="J57" s="138">
        <f t="shared" si="9"/>
        <v>0</v>
      </c>
      <c r="K57" s="138">
        <f t="shared" si="9"/>
        <v>0</v>
      </c>
      <c r="L57" s="138">
        <f t="shared" si="9"/>
        <v>0</v>
      </c>
      <c r="M57" s="138">
        <f t="shared" si="9"/>
        <v>0</v>
      </c>
      <c r="N57" s="138">
        <f t="shared" si="9"/>
        <v>11000</v>
      </c>
      <c r="O57" s="138">
        <f t="shared" si="9"/>
        <v>0</v>
      </c>
      <c r="P57" s="138">
        <f t="shared" si="9"/>
        <v>0</v>
      </c>
      <c r="Q57" s="138">
        <f t="shared" si="9"/>
        <v>0</v>
      </c>
      <c r="R57" s="138">
        <f t="shared" si="9"/>
        <v>0</v>
      </c>
      <c r="S57" s="139">
        <f>SUM(S56)</f>
        <v>38000</v>
      </c>
      <c r="T57" s="140">
        <f>SUM(D57:R57)</f>
        <v>38000</v>
      </c>
    </row>
    <row r="58" spans="1:20" ht="14.25" customHeight="1">
      <c r="A58" s="256" t="s">
        <v>8</v>
      </c>
      <c r="B58" s="118" t="s">
        <v>292</v>
      </c>
      <c r="C58" s="119" t="s">
        <v>356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1052000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35">
        <f t="shared" si="1"/>
        <v>1052000</v>
      </c>
    </row>
    <row r="59" spans="1:20" ht="14.25" customHeight="1">
      <c r="A59" s="258"/>
      <c r="B59" s="120" t="s">
        <v>292</v>
      </c>
      <c r="C59" s="119" t="s">
        <v>356</v>
      </c>
      <c r="D59" s="108">
        <v>0</v>
      </c>
      <c r="E59" s="108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2024500</v>
      </c>
      <c r="M59" s="108">
        <v>0</v>
      </c>
      <c r="N59" s="108">
        <v>0</v>
      </c>
      <c r="O59" s="108">
        <v>0</v>
      </c>
      <c r="P59" s="108">
        <v>0</v>
      </c>
      <c r="Q59" s="108">
        <v>0</v>
      </c>
      <c r="R59" s="108">
        <v>0</v>
      </c>
      <c r="S59" s="135">
        <f t="shared" si="1"/>
        <v>2024500</v>
      </c>
    </row>
    <row r="60" spans="1:20" s="141" customFormat="1" ht="18">
      <c r="A60" s="257"/>
      <c r="B60" s="255"/>
      <c r="C60" s="255"/>
      <c r="D60" s="138">
        <f>SUM(D58:D59)</f>
        <v>0</v>
      </c>
      <c r="E60" s="138">
        <f t="shared" ref="E60:R60" si="10">SUM(E58:E59)</f>
        <v>0</v>
      </c>
      <c r="F60" s="138">
        <f t="shared" si="10"/>
        <v>0</v>
      </c>
      <c r="G60" s="138">
        <f t="shared" si="10"/>
        <v>0</v>
      </c>
      <c r="H60" s="138">
        <f t="shared" si="10"/>
        <v>0</v>
      </c>
      <c r="I60" s="138">
        <f t="shared" si="10"/>
        <v>0</v>
      </c>
      <c r="J60" s="138">
        <f t="shared" si="10"/>
        <v>0</v>
      </c>
      <c r="K60" s="138">
        <f t="shared" si="10"/>
        <v>0</v>
      </c>
      <c r="L60" s="138">
        <f t="shared" si="10"/>
        <v>3076500</v>
      </c>
      <c r="M60" s="138">
        <f t="shared" si="10"/>
        <v>0</v>
      </c>
      <c r="N60" s="138">
        <f t="shared" si="10"/>
        <v>0</v>
      </c>
      <c r="O60" s="138">
        <f t="shared" si="10"/>
        <v>0</v>
      </c>
      <c r="P60" s="138">
        <f t="shared" si="10"/>
        <v>0</v>
      </c>
      <c r="Q60" s="138">
        <f t="shared" si="10"/>
        <v>0</v>
      </c>
      <c r="R60" s="138">
        <f t="shared" si="10"/>
        <v>0</v>
      </c>
      <c r="S60" s="139">
        <f>SUM(S58:S59)</f>
        <v>3076500</v>
      </c>
      <c r="T60" s="140">
        <f>SUM(D60:R60)</f>
        <v>3076500</v>
      </c>
    </row>
    <row r="61" spans="1:20" ht="14.25" customHeight="1">
      <c r="A61" s="256" t="s">
        <v>142</v>
      </c>
      <c r="B61" s="118" t="s">
        <v>246</v>
      </c>
      <c r="C61" s="119" t="s">
        <v>357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0</v>
      </c>
      <c r="R61" s="108">
        <v>6352</v>
      </c>
      <c r="S61" s="135">
        <f t="shared" si="1"/>
        <v>6352</v>
      </c>
    </row>
    <row r="62" spans="1:20" ht="14.25" customHeight="1">
      <c r="A62" s="258"/>
      <c r="B62" s="118" t="s">
        <v>248</v>
      </c>
      <c r="C62" s="119" t="s">
        <v>358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8">
        <v>0</v>
      </c>
      <c r="Q62" s="108">
        <v>0</v>
      </c>
      <c r="R62" s="108">
        <v>2255700</v>
      </c>
      <c r="S62" s="135">
        <f t="shared" si="1"/>
        <v>2255700</v>
      </c>
    </row>
    <row r="63" spans="1:20" ht="14.25" customHeight="1">
      <c r="A63" s="258"/>
      <c r="B63" s="118" t="s">
        <v>249</v>
      </c>
      <c r="C63" s="119" t="s">
        <v>359</v>
      </c>
      <c r="D63" s="108">
        <v>0</v>
      </c>
      <c r="E63" s="108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8">
        <v>0</v>
      </c>
      <c r="Q63" s="108">
        <v>0</v>
      </c>
      <c r="R63" s="108">
        <v>2060000</v>
      </c>
      <c r="S63" s="135">
        <f t="shared" si="1"/>
        <v>2060000</v>
      </c>
    </row>
    <row r="64" spans="1:20" ht="14.25" customHeight="1">
      <c r="A64" s="258"/>
      <c r="B64" s="118" t="s">
        <v>251</v>
      </c>
      <c r="C64" s="119" t="s">
        <v>360</v>
      </c>
      <c r="D64" s="108">
        <v>0</v>
      </c>
      <c r="E64" s="108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8">
        <v>0</v>
      </c>
      <c r="N64" s="108">
        <v>0</v>
      </c>
      <c r="O64" s="108">
        <v>0</v>
      </c>
      <c r="P64" s="108">
        <v>0</v>
      </c>
      <c r="Q64" s="108">
        <v>0</v>
      </c>
      <c r="R64" s="108">
        <v>38984</v>
      </c>
      <c r="S64" s="135">
        <f t="shared" si="1"/>
        <v>38984</v>
      </c>
    </row>
    <row r="65" spans="1:20" ht="14.25" customHeight="1">
      <c r="A65" s="258"/>
      <c r="B65" s="118" t="s">
        <v>252</v>
      </c>
      <c r="C65" s="119" t="s">
        <v>361</v>
      </c>
      <c r="D65" s="108">
        <v>0</v>
      </c>
      <c r="E65" s="108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  <c r="Q65" s="108">
        <v>0</v>
      </c>
      <c r="R65" s="108">
        <v>71842</v>
      </c>
      <c r="S65" s="135">
        <f t="shared" si="1"/>
        <v>71842</v>
      </c>
    </row>
    <row r="66" spans="1:20" s="141" customFormat="1" ht="18">
      <c r="A66" s="257"/>
      <c r="B66" s="255"/>
      <c r="C66" s="255"/>
      <c r="D66" s="138">
        <f>SUM(D61:D65)</f>
        <v>0</v>
      </c>
      <c r="E66" s="138">
        <f t="shared" ref="E66:R66" si="11">SUM(E61:E65)</f>
        <v>0</v>
      </c>
      <c r="F66" s="138">
        <f t="shared" si="11"/>
        <v>0</v>
      </c>
      <c r="G66" s="138">
        <f t="shared" si="11"/>
        <v>0</v>
      </c>
      <c r="H66" s="138">
        <f t="shared" si="11"/>
        <v>0</v>
      </c>
      <c r="I66" s="138">
        <f t="shared" si="11"/>
        <v>0</v>
      </c>
      <c r="J66" s="138">
        <f t="shared" si="11"/>
        <v>0</v>
      </c>
      <c r="K66" s="138">
        <f t="shared" si="11"/>
        <v>0</v>
      </c>
      <c r="L66" s="138">
        <f t="shared" si="11"/>
        <v>0</v>
      </c>
      <c r="M66" s="138">
        <f t="shared" si="11"/>
        <v>0</v>
      </c>
      <c r="N66" s="138">
        <f t="shared" si="11"/>
        <v>0</v>
      </c>
      <c r="O66" s="138">
        <f t="shared" si="11"/>
        <v>0</v>
      </c>
      <c r="P66" s="138">
        <f t="shared" si="11"/>
        <v>0</v>
      </c>
      <c r="Q66" s="138">
        <f t="shared" si="11"/>
        <v>0</v>
      </c>
      <c r="R66" s="138">
        <f t="shared" si="11"/>
        <v>4432878</v>
      </c>
      <c r="S66" s="139">
        <f>SUM(S61:S65)</f>
        <v>4432878</v>
      </c>
      <c r="T66" s="140">
        <f>SUM(D66:R66)</f>
        <v>4432878</v>
      </c>
    </row>
    <row r="67" spans="1:20" ht="14.25" customHeight="1">
      <c r="A67" s="259"/>
      <c r="B67" s="259"/>
      <c r="C67" s="259"/>
      <c r="D67" s="136">
        <f>SUM(D66,D60,D57,D55,D53,D47,D41,D29,D24,D19,D14)</f>
        <v>2010717.1800000002</v>
      </c>
      <c r="E67" s="136">
        <f t="shared" ref="E67:R67" si="12">SUM(E66,E60,E57,E55,E53,E47,E41,E29,E24,E19,E14)</f>
        <v>696960.95</v>
      </c>
      <c r="F67" s="136">
        <f t="shared" si="12"/>
        <v>40000</v>
      </c>
      <c r="G67" s="136">
        <f t="shared" si="12"/>
        <v>17225</v>
      </c>
      <c r="H67" s="136">
        <f t="shared" si="12"/>
        <v>127658.4</v>
      </c>
      <c r="I67" s="136">
        <f t="shared" si="12"/>
        <v>70000</v>
      </c>
      <c r="J67" s="136">
        <f t="shared" si="12"/>
        <v>15000</v>
      </c>
      <c r="K67" s="136">
        <f t="shared" si="12"/>
        <v>892455.5</v>
      </c>
      <c r="L67" s="136">
        <f t="shared" si="12"/>
        <v>3076500</v>
      </c>
      <c r="M67" s="136">
        <f t="shared" si="12"/>
        <v>154868</v>
      </c>
      <c r="N67" s="136">
        <f t="shared" si="12"/>
        <v>11000</v>
      </c>
      <c r="O67" s="136">
        <f t="shared" si="12"/>
        <v>80885</v>
      </c>
      <c r="P67" s="136">
        <f t="shared" si="12"/>
        <v>65806</v>
      </c>
      <c r="Q67" s="136">
        <f t="shared" si="12"/>
        <v>18750</v>
      </c>
      <c r="R67" s="136">
        <f t="shared" si="12"/>
        <v>4432878</v>
      </c>
      <c r="S67" s="137">
        <f>SUM(S66,S60,S57,S55,S53,S47,S41,S29,S24,S19,S14)</f>
        <v>11710704.030000001</v>
      </c>
      <c r="T67" s="113">
        <f>SUM(D67:R67)</f>
        <v>11710704.029999999</v>
      </c>
    </row>
    <row r="68" spans="1:20" ht="0" hidden="1" customHeight="1"/>
  </sheetData>
  <mergeCells count="58">
    <mergeCell ref="I6:I7"/>
    <mergeCell ref="J6:J7"/>
    <mergeCell ref="K6:L7"/>
    <mergeCell ref="M6:M7"/>
    <mergeCell ref="A1:B1"/>
    <mergeCell ref="D6:E7"/>
    <mergeCell ref="F6:F7"/>
    <mergeCell ref="G6:H7"/>
    <mergeCell ref="A2:S2"/>
    <mergeCell ref="A3:S3"/>
    <mergeCell ref="A4:S4"/>
    <mergeCell ref="R6:R7"/>
    <mergeCell ref="S6:S11"/>
    <mergeCell ref="D8:E8"/>
    <mergeCell ref="G8:H8"/>
    <mergeCell ref="K8:L8"/>
    <mergeCell ref="N6:P7"/>
    <mergeCell ref="Q6:Q7"/>
    <mergeCell ref="N9:N10"/>
    <mergeCell ref="O9:O10"/>
    <mergeCell ref="P9:P10"/>
    <mergeCell ref="Q9:Q10"/>
    <mergeCell ref="N8:P8"/>
    <mergeCell ref="R9:R10"/>
    <mergeCell ref="L9:L10"/>
    <mergeCell ref="M9:M10"/>
    <mergeCell ref="B14:C14"/>
    <mergeCell ref="A13:A14"/>
    <mergeCell ref="J9:J10"/>
    <mergeCell ref="K9:K10"/>
    <mergeCell ref="G9:G10"/>
    <mergeCell ref="D9:D10"/>
    <mergeCell ref="E9:E10"/>
    <mergeCell ref="F9:F10"/>
    <mergeCell ref="A15:A19"/>
    <mergeCell ref="B19:C19"/>
    <mergeCell ref="A10:A11"/>
    <mergeCell ref="H9:H10"/>
    <mergeCell ref="I9:I10"/>
    <mergeCell ref="B24:C24"/>
    <mergeCell ref="A25:A29"/>
    <mergeCell ref="A20:A24"/>
    <mergeCell ref="A30:A41"/>
    <mergeCell ref="B29:C29"/>
    <mergeCell ref="B41:C41"/>
    <mergeCell ref="A42:A47"/>
    <mergeCell ref="B47:C47"/>
    <mergeCell ref="A48:A53"/>
    <mergeCell ref="B53:C53"/>
    <mergeCell ref="B55:C55"/>
    <mergeCell ref="A54:A55"/>
    <mergeCell ref="B57:C57"/>
    <mergeCell ref="A56:A57"/>
    <mergeCell ref="A58:A60"/>
    <mergeCell ref="B60:C60"/>
    <mergeCell ref="A67:C67"/>
    <mergeCell ref="B66:C66"/>
    <mergeCell ref="A61:A66"/>
  </mergeCells>
  <pageMargins left="0.15748031496062992" right="0.15748031496062992" top="0.31496062992125984" bottom="0.19685039370078741" header="0.31496062992125984" footer="0.19685039370078741"/>
  <pageSetup paperSize="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6"/>
  <sheetViews>
    <sheetView showGridLines="0" workbookViewId="0">
      <pane ySplit="1" topLeftCell="A2" activePane="bottomLeft" state="frozen"/>
      <selection pane="bottomLeft" activeCell="J26" sqref="J26:K26"/>
    </sheetView>
  </sheetViews>
  <sheetFormatPr defaultRowHeight="14.25"/>
  <cols>
    <col min="1" max="1" width="1.375" style="60" customWidth="1"/>
    <col min="2" max="2" width="16.25" style="60" customWidth="1"/>
    <col min="3" max="3" width="2.625" style="60" customWidth="1"/>
    <col min="4" max="4" width="6.875" style="60" customWidth="1"/>
    <col min="5" max="5" width="8.875" style="60" customWidth="1"/>
    <col min="6" max="6" width="11.25" style="60" customWidth="1"/>
    <col min="7" max="7" width="1" style="60" customWidth="1"/>
    <col min="8" max="8" width="12.25" style="60" customWidth="1"/>
    <col min="9" max="9" width="0.25" style="60" customWidth="1"/>
    <col min="10" max="10" width="11.125" style="60" customWidth="1"/>
    <col min="11" max="11" width="3.125" style="60" customWidth="1"/>
    <col min="12" max="13" width="14.25" style="60" customWidth="1"/>
    <col min="14" max="14" width="4.25" style="60" customWidth="1"/>
    <col min="15" max="15" width="10" style="60" customWidth="1"/>
    <col min="16" max="16" width="12" style="60" customWidth="1"/>
    <col min="17" max="17" width="2.25" style="60" customWidth="1"/>
    <col min="18" max="18" width="11.5" style="60" customWidth="1"/>
    <col min="19" max="19" width="0.125" style="60" customWidth="1"/>
    <col min="20" max="20" width="2.625" style="60" customWidth="1"/>
    <col min="21" max="25" width="14.25" style="60" customWidth="1"/>
    <col min="26" max="16384" width="9" style="60"/>
  </cols>
  <sheetData>
    <row r="1" spans="1:25" ht="18.2" customHeight="1">
      <c r="A1" s="170" t="s">
        <v>362</v>
      </c>
      <c r="B1" s="149"/>
      <c r="C1" s="149"/>
      <c r="D1" s="149"/>
      <c r="E1" s="149"/>
      <c r="F1" s="149"/>
      <c r="Q1" s="296" t="s">
        <v>150</v>
      </c>
      <c r="R1" s="149"/>
    </row>
    <row r="2" spans="1:25" ht="16.899999999999999" customHeight="1">
      <c r="A2" s="297" t="s">
        <v>363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</row>
    <row r="3" spans="1:25" ht="16.899999999999999" customHeight="1">
      <c r="A3" s="299" t="s">
        <v>364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</row>
    <row r="4" spans="1:25" ht="18" customHeight="1">
      <c r="A4" s="299" t="s">
        <v>365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</row>
    <row r="5" spans="1:25" ht="18" customHeight="1">
      <c r="A5" s="299" t="s">
        <v>366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</row>
    <row r="6" spans="1:25" ht="8.25" customHeight="1"/>
    <row r="7" spans="1:25">
      <c r="B7" s="89"/>
      <c r="C7" s="90"/>
      <c r="D7" s="90"/>
      <c r="E7" s="90"/>
      <c r="F7" s="90"/>
      <c r="G7" s="90"/>
      <c r="H7" s="304" t="s">
        <v>367</v>
      </c>
      <c r="I7" s="91"/>
      <c r="J7" s="293" t="s">
        <v>213</v>
      </c>
      <c r="K7" s="303"/>
      <c r="L7" s="281"/>
      <c r="M7" s="293" t="s">
        <v>214</v>
      </c>
      <c r="N7" s="303"/>
      <c r="O7" s="281"/>
      <c r="P7" s="293" t="s">
        <v>216</v>
      </c>
      <c r="Q7" s="281"/>
      <c r="R7" s="293" t="s">
        <v>217</v>
      </c>
      <c r="S7" s="303"/>
      <c r="T7" s="281"/>
      <c r="U7" s="293" t="s">
        <v>218</v>
      </c>
      <c r="V7" s="303"/>
      <c r="W7" s="281"/>
      <c r="X7" s="293" t="s">
        <v>219</v>
      </c>
      <c r="Y7" s="293" t="s">
        <v>6</v>
      </c>
    </row>
    <row r="8" spans="1:25">
      <c r="B8" s="300" t="s">
        <v>368</v>
      </c>
      <c r="C8" s="189"/>
      <c r="D8" s="83"/>
      <c r="E8" s="83"/>
      <c r="F8" s="83"/>
      <c r="G8" s="83"/>
      <c r="H8" s="189"/>
      <c r="I8" s="92"/>
      <c r="J8" s="302"/>
      <c r="K8" s="282"/>
      <c r="L8" s="283"/>
      <c r="M8" s="302"/>
      <c r="N8" s="282"/>
      <c r="O8" s="283"/>
      <c r="P8" s="302"/>
      <c r="Q8" s="283"/>
      <c r="R8" s="302"/>
      <c r="S8" s="282"/>
      <c r="T8" s="283"/>
      <c r="U8" s="302"/>
      <c r="V8" s="282"/>
      <c r="W8" s="283"/>
      <c r="X8" s="295"/>
      <c r="Y8" s="294"/>
    </row>
    <row r="9" spans="1:25">
      <c r="B9" s="301"/>
      <c r="C9" s="189"/>
      <c r="D9" s="83"/>
      <c r="E9" s="83"/>
      <c r="F9" s="83"/>
      <c r="G9" s="83"/>
      <c r="H9" s="189"/>
      <c r="I9" s="92"/>
      <c r="J9" s="293" t="s">
        <v>233</v>
      </c>
      <c r="K9" s="281"/>
      <c r="L9" s="293" t="s">
        <v>234</v>
      </c>
      <c r="M9" s="293" t="s">
        <v>235</v>
      </c>
      <c r="N9" s="293" t="s">
        <v>236</v>
      </c>
      <c r="O9" s="281"/>
      <c r="P9" s="293" t="s">
        <v>238</v>
      </c>
      <c r="Q9" s="281"/>
      <c r="R9" s="293" t="s">
        <v>240</v>
      </c>
      <c r="S9" s="303"/>
      <c r="T9" s="281"/>
      <c r="U9" s="293" t="s">
        <v>241</v>
      </c>
      <c r="V9" s="293" t="s">
        <v>242</v>
      </c>
      <c r="W9" s="293" t="s">
        <v>243</v>
      </c>
      <c r="X9" s="293" t="s">
        <v>244</v>
      </c>
      <c r="Y9" s="294"/>
    </row>
    <row r="10" spans="1:25">
      <c r="B10" s="301"/>
      <c r="C10" s="189"/>
      <c r="D10" s="83"/>
      <c r="E10" s="83"/>
      <c r="F10" s="83"/>
      <c r="G10" s="83"/>
      <c r="H10" s="83"/>
      <c r="I10" s="92"/>
      <c r="J10" s="301"/>
      <c r="K10" s="292"/>
      <c r="L10" s="294"/>
      <c r="M10" s="294"/>
      <c r="N10" s="301"/>
      <c r="O10" s="292"/>
      <c r="P10" s="301"/>
      <c r="Q10" s="292"/>
      <c r="R10" s="301"/>
      <c r="S10" s="149"/>
      <c r="T10" s="292"/>
      <c r="U10" s="294"/>
      <c r="V10" s="294"/>
      <c r="W10" s="294"/>
      <c r="X10" s="294"/>
      <c r="Y10" s="294"/>
    </row>
    <row r="11" spans="1:25">
      <c r="B11" s="93"/>
      <c r="C11" s="94"/>
      <c r="D11" s="94"/>
      <c r="E11" s="94"/>
      <c r="F11" s="94"/>
      <c r="G11" s="94"/>
      <c r="H11" s="94"/>
      <c r="I11" s="95"/>
      <c r="J11" s="302"/>
      <c r="K11" s="283"/>
      <c r="L11" s="295"/>
      <c r="M11" s="295"/>
      <c r="N11" s="302"/>
      <c r="O11" s="283"/>
      <c r="P11" s="302"/>
      <c r="Q11" s="283"/>
      <c r="R11" s="302"/>
      <c r="S11" s="282"/>
      <c r="T11" s="283"/>
      <c r="U11" s="295"/>
      <c r="V11" s="295"/>
      <c r="W11" s="295"/>
      <c r="X11" s="295"/>
      <c r="Y11" s="295"/>
    </row>
    <row r="12" spans="1:25">
      <c r="B12" s="278" t="s">
        <v>144</v>
      </c>
      <c r="C12" s="280" t="s">
        <v>308</v>
      </c>
      <c r="D12" s="281"/>
      <c r="E12" s="284" t="s">
        <v>263</v>
      </c>
      <c r="F12" s="285"/>
      <c r="G12" s="286" t="s">
        <v>311</v>
      </c>
      <c r="H12" s="287"/>
      <c r="I12" s="285"/>
      <c r="J12" s="288" t="s">
        <v>157</v>
      </c>
      <c r="K12" s="285"/>
      <c r="L12" s="96" t="s">
        <v>164</v>
      </c>
      <c r="M12" s="96" t="s">
        <v>369</v>
      </c>
      <c r="N12" s="288" t="s">
        <v>157</v>
      </c>
      <c r="O12" s="285"/>
      <c r="P12" s="288" t="s">
        <v>164</v>
      </c>
      <c r="Q12" s="285"/>
      <c r="R12" s="288" t="s">
        <v>157</v>
      </c>
      <c r="S12" s="287"/>
      <c r="T12" s="285"/>
      <c r="U12" s="96" t="s">
        <v>157</v>
      </c>
      <c r="V12" s="96" t="s">
        <v>157</v>
      </c>
      <c r="W12" s="96" t="s">
        <v>157</v>
      </c>
      <c r="X12" s="96" t="s">
        <v>157</v>
      </c>
      <c r="Y12" s="97" t="s">
        <v>369</v>
      </c>
    </row>
    <row r="13" spans="1:25">
      <c r="B13" s="291"/>
      <c r="C13" s="149"/>
      <c r="D13" s="292"/>
      <c r="E13" s="284" t="s">
        <v>260</v>
      </c>
      <c r="F13" s="285"/>
      <c r="G13" s="286" t="s">
        <v>309</v>
      </c>
      <c r="H13" s="287"/>
      <c r="I13" s="285"/>
      <c r="J13" s="288" t="s">
        <v>157</v>
      </c>
      <c r="K13" s="285"/>
      <c r="L13" s="96" t="s">
        <v>157</v>
      </c>
      <c r="M13" s="96" t="s">
        <v>157</v>
      </c>
      <c r="N13" s="288" t="s">
        <v>157</v>
      </c>
      <c r="O13" s="285"/>
      <c r="P13" s="288" t="s">
        <v>164</v>
      </c>
      <c r="Q13" s="285"/>
      <c r="R13" s="288" t="s">
        <v>157</v>
      </c>
      <c r="S13" s="287"/>
      <c r="T13" s="285"/>
      <c r="U13" s="96" t="s">
        <v>157</v>
      </c>
      <c r="V13" s="96" t="s">
        <v>157</v>
      </c>
      <c r="W13" s="96" t="s">
        <v>157</v>
      </c>
      <c r="X13" s="96" t="s">
        <v>157</v>
      </c>
      <c r="Y13" s="97" t="s">
        <v>164</v>
      </c>
    </row>
    <row r="14" spans="1:25">
      <c r="B14" s="291"/>
      <c r="C14" s="149"/>
      <c r="D14" s="292"/>
      <c r="E14" s="284" t="s">
        <v>261</v>
      </c>
      <c r="F14" s="285"/>
      <c r="G14" s="286" t="s">
        <v>310</v>
      </c>
      <c r="H14" s="287"/>
      <c r="I14" s="285"/>
      <c r="J14" s="288" t="s">
        <v>157</v>
      </c>
      <c r="K14" s="285"/>
      <c r="L14" s="96" t="s">
        <v>164</v>
      </c>
      <c r="M14" s="96" t="s">
        <v>157</v>
      </c>
      <c r="N14" s="288" t="s">
        <v>157</v>
      </c>
      <c r="O14" s="285"/>
      <c r="P14" s="288" t="s">
        <v>157</v>
      </c>
      <c r="Q14" s="285"/>
      <c r="R14" s="288" t="s">
        <v>157</v>
      </c>
      <c r="S14" s="287"/>
      <c r="T14" s="285"/>
      <c r="U14" s="96" t="s">
        <v>157</v>
      </c>
      <c r="V14" s="96" t="s">
        <v>157</v>
      </c>
      <c r="W14" s="96" t="s">
        <v>157</v>
      </c>
      <c r="X14" s="96" t="s">
        <v>157</v>
      </c>
      <c r="Y14" s="97" t="s">
        <v>164</v>
      </c>
    </row>
    <row r="15" spans="1:25">
      <c r="B15" s="291"/>
      <c r="C15" s="149"/>
      <c r="D15" s="292"/>
      <c r="E15" s="284" t="s">
        <v>264</v>
      </c>
      <c r="F15" s="285"/>
      <c r="G15" s="286" t="s">
        <v>312</v>
      </c>
      <c r="H15" s="287"/>
      <c r="I15" s="285"/>
      <c r="J15" s="288" t="s">
        <v>157</v>
      </c>
      <c r="K15" s="285"/>
      <c r="L15" s="96" t="s">
        <v>157</v>
      </c>
      <c r="M15" s="96" t="s">
        <v>157</v>
      </c>
      <c r="N15" s="288" t="s">
        <v>157</v>
      </c>
      <c r="O15" s="285"/>
      <c r="P15" s="288" t="s">
        <v>164</v>
      </c>
      <c r="Q15" s="285"/>
      <c r="R15" s="288" t="s">
        <v>157</v>
      </c>
      <c r="S15" s="287"/>
      <c r="T15" s="285"/>
      <c r="U15" s="96" t="s">
        <v>157</v>
      </c>
      <c r="V15" s="96" t="s">
        <v>157</v>
      </c>
      <c r="W15" s="96" t="s">
        <v>157</v>
      </c>
      <c r="X15" s="96" t="s">
        <v>157</v>
      </c>
      <c r="Y15" s="97" t="s">
        <v>164</v>
      </c>
    </row>
    <row r="16" spans="1:25">
      <c r="B16" s="279"/>
      <c r="C16" s="282"/>
      <c r="D16" s="283"/>
      <c r="E16" s="289" t="s">
        <v>370</v>
      </c>
      <c r="F16" s="287"/>
      <c r="G16" s="287"/>
      <c r="H16" s="287"/>
      <c r="I16" s="285"/>
      <c r="J16" s="290" t="s">
        <v>157</v>
      </c>
      <c r="K16" s="285"/>
      <c r="L16" s="97" t="s">
        <v>164</v>
      </c>
      <c r="M16" s="97" t="s">
        <v>369</v>
      </c>
      <c r="N16" s="290" t="s">
        <v>157</v>
      </c>
      <c r="O16" s="285"/>
      <c r="P16" s="290" t="s">
        <v>164</v>
      </c>
      <c r="Q16" s="285"/>
      <c r="R16" s="290" t="s">
        <v>157</v>
      </c>
      <c r="S16" s="287"/>
      <c r="T16" s="285"/>
      <c r="U16" s="97" t="s">
        <v>157</v>
      </c>
      <c r="V16" s="97" t="s">
        <v>157</v>
      </c>
      <c r="W16" s="97" t="s">
        <v>157</v>
      </c>
      <c r="X16" s="97" t="s">
        <v>157</v>
      </c>
      <c r="Y16" s="97" t="s">
        <v>369</v>
      </c>
    </row>
    <row r="17" spans="2:25">
      <c r="B17" s="278" t="s">
        <v>7</v>
      </c>
      <c r="C17" s="280" t="s">
        <v>313</v>
      </c>
      <c r="D17" s="281"/>
      <c r="E17" s="284" t="s">
        <v>265</v>
      </c>
      <c r="F17" s="285"/>
      <c r="G17" s="286" t="s">
        <v>314</v>
      </c>
      <c r="H17" s="287"/>
      <c r="I17" s="285"/>
      <c r="J17" s="288" t="s">
        <v>157</v>
      </c>
      <c r="K17" s="285"/>
      <c r="L17" s="96" t="s">
        <v>157</v>
      </c>
      <c r="M17" s="96" t="s">
        <v>157</v>
      </c>
      <c r="N17" s="288" t="s">
        <v>157</v>
      </c>
      <c r="O17" s="285"/>
      <c r="P17" s="288" t="s">
        <v>164</v>
      </c>
      <c r="Q17" s="285"/>
      <c r="R17" s="288" t="s">
        <v>157</v>
      </c>
      <c r="S17" s="287"/>
      <c r="T17" s="285"/>
      <c r="U17" s="96" t="s">
        <v>157</v>
      </c>
      <c r="V17" s="96" t="s">
        <v>157</v>
      </c>
      <c r="W17" s="96" t="s">
        <v>157</v>
      </c>
      <c r="X17" s="96" t="s">
        <v>157</v>
      </c>
      <c r="Y17" s="97" t="s">
        <v>164</v>
      </c>
    </row>
    <row r="18" spans="2:25">
      <c r="B18" s="291"/>
      <c r="C18" s="149"/>
      <c r="D18" s="292"/>
      <c r="E18" s="284" t="s">
        <v>268</v>
      </c>
      <c r="F18" s="285"/>
      <c r="G18" s="286" t="s">
        <v>317</v>
      </c>
      <c r="H18" s="287"/>
      <c r="I18" s="285"/>
      <c r="J18" s="288" t="s">
        <v>157</v>
      </c>
      <c r="K18" s="285"/>
      <c r="L18" s="96" t="s">
        <v>157</v>
      </c>
      <c r="M18" s="96" t="s">
        <v>157</v>
      </c>
      <c r="N18" s="288" t="s">
        <v>157</v>
      </c>
      <c r="O18" s="285"/>
      <c r="P18" s="288" t="s">
        <v>164</v>
      </c>
      <c r="Q18" s="285"/>
      <c r="R18" s="288" t="s">
        <v>157</v>
      </c>
      <c r="S18" s="287"/>
      <c r="T18" s="285"/>
      <c r="U18" s="96" t="s">
        <v>157</v>
      </c>
      <c r="V18" s="96" t="s">
        <v>157</v>
      </c>
      <c r="W18" s="96" t="s">
        <v>157</v>
      </c>
      <c r="X18" s="96" t="s">
        <v>157</v>
      </c>
      <c r="Y18" s="97" t="s">
        <v>164</v>
      </c>
    </row>
    <row r="19" spans="2:25">
      <c r="B19" s="279"/>
      <c r="C19" s="282"/>
      <c r="D19" s="283"/>
      <c r="E19" s="289" t="s">
        <v>371</v>
      </c>
      <c r="F19" s="287"/>
      <c r="G19" s="287"/>
      <c r="H19" s="287"/>
      <c r="I19" s="285"/>
      <c r="J19" s="290" t="s">
        <v>157</v>
      </c>
      <c r="K19" s="285"/>
      <c r="L19" s="97" t="s">
        <v>157</v>
      </c>
      <c r="M19" s="97" t="s">
        <v>157</v>
      </c>
      <c r="N19" s="290" t="s">
        <v>157</v>
      </c>
      <c r="O19" s="285"/>
      <c r="P19" s="290" t="s">
        <v>164</v>
      </c>
      <c r="Q19" s="285"/>
      <c r="R19" s="290" t="s">
        <v>157</v>
      </c>
      <c r="S19" s="287"/>
      <c r="T19" s="285"/>
      <c r="U19" s="97" t="s">
        <v>157</v>
      </c>
      <c r="V19" s="97" t="s">
        <v>157</v>
      </c>
      <c r="W19" s="97" t="s">
        <v>157</v>
      </c>
      <c r="X19" s="97" t="s">
        <v>157</v>
      </c>
      <c r="Y19" s="97" t="s">
        <v>164</v>
      </c>
    </row>
    <row r="20" spans="2:25">
      <c r="B20" s="278" t="s">
        <v>145</v>
      </c>
      <c r="C20" s="280" t="s">
        <v>318</v>
      </c>
      <c r="D20" s="281"/>
      <c r="E20" s="284" t="s">
        <v>273</v>
      </c>
      <c r="F20" s="285"/>
      <c r="G20" s="286" t="s">
        <v>322</v>
      </c>
      <c r="H20" s="287"/>
      <c r="I20" s="285"/>
      <c r="J20" s="288" t="s">
        <v>157</v>
      </c>
      <c r="K20" s="285"/>
      <c r="L20" s="96" t="s">
        <v>372</v>
      </c>
      <c r="M20" s="96" t="s">
        <v>157</v>
      </c>
      <c r="N20" s="288" t="s">
        <v>157</v>
      </c>
      <c r="O20" s="285"/>
      <c r="P20" s="288" t="s">
        <v>164</v>
      </c>
      <c r="Q20" s="285"/>
      <c r="R20" s="288" t="s">
        <v>157</v>
      </c>
      <c r="S20" s="287"/>
      <c r="T20" s="285"/>
      <c r="U20" s="96" t="s">
        <v>157</v>
      </c>
      <c r="V20" s="96" t="s">
        <v>157</v>
      </c>
      <c r="W20" s="96" t="s">
        <v>157</v>
      </c>
      <c r="X20" s="96" t="s">
        <v>157</v>
      </c>
      <c r="Y20" s="97" t="s">
        <v>372</v>
      </c>
    </row>
    <row r="21" spans="2:25">
      <c r="B21" s="291"/>
      <c r="C21" s="149"/>
      <c r="D21" s="292"/>
      <c r="E21" s="284" t="s">
        <v>271</v>
      </c>
      <c r="F21" s="285"/>
      <c r="G21" s="286" t="s">
        <v>321</v>
      </c>
      <c r="H21" s="287"/>
      <c r="I21" s="285"/>
      <c r="J21" s="288" t="s">
        <v>372</v>
      </c>
      <c r="K21" s="285"/>
      <c r="L21" s="96" t="s">
        <v>373</v>
      </c>
      <c r="M21" s="96" t="s">
        <v>157</v>
      </c>
      <c r="N21" s="288" t="s">
        <v>164</v>
      </c>
      <c r="O21" s="285"/>
      <c r="P21" s="288" t="s">
        <v>157</v>
      </c>
      <c r="Q21" s="285"/>
      <c r="R21" s="288" t="s">
        <v>374</v>
      </c>
      <c r="S21" s="287"/>
      <c r="T21" s="285"/>
      <c r="U21" s="96" t="s">
        <v>157</v>
      </c>
      <c r="V21" s="96" t="s">
        <v>164</v>
      </c>
      <c r="W21" s="96" t="s">
        <v>375</v>
      </c>
      <c r="X21" s="96" t="s">
        <v>157</v>
      </c>
      <c r="Y21" s="97" t="s">
        <v>376</v>
      </c>
    </row>
    <row r="22" spans="2:25">
      <c r="B22" s="291"/>
      <c r="C22" s="149"/>
      <c r="D22" s="292"/>
      <c r="E22" s="284" t="s">
        <v>269</v>
      </c>
      <c r="F22" s="285"/>
      <c r="G22" s="286" t="s">
        <v>319</v>
      </c>
      <c r="H22" s="287"/>
      <c r="I22" s="285"/>
      <c r="J22" s="288" t="s">
        <v>377</v>
      </c>
      <c r="K22" s="285"/>
      <c r="L22" s="96" t="s">
        <v>157</v>
      </c>
      <c r="M22" s="96" t="s">
        <v>157</v>
      </c>
      <c r="N22" s="288" t="s">
        <v>157</v>
      </c>
      <c r="O22" s="285"/>
      <c r="P22" s="288" t="s">
        <v>164</v>
      </c>
      <c r="Q22" s="285"/>
      <c r="R22" s="288" t="s">
        <v>157</v>
      </c>
      <c r="S22" s="287"/>
      <c r="T22" s="285"/>
      <c r="U22" s="96" t="s">
        <v>157</v>
      </c>
      <c r="V22" s="96" t="s">
        <v>157</v>
      </c>
      <c r="W22" s="96" t="s">
        <v>157</v>
      </c>
      <c r="X22" s="96" t="s">
        <v>157</v>
      </c>
      <c r="Y22" s="97" t="s">
        <v>377</v>
      </c>
    </row>
    <row r="23" spans="2:25">
      <c r="B23" s="279"/>
      <c r="C23" s="282"/>
      <c r="D23" s="283"/>
      <c r="E23" s="289" t="s">
        <v>378</v>
      </c>
      <c r="F23" s="287"/>
      <c r="G23" s="287"/>
      <c r="H23" s="287"/>
      <c r="I23" s="285"/>
      <c r="J23" s="290" t="s">
        <v>379</v>
      </c>
      <c r="K23" s="285"/>
      <c r="L23" s="97" t="s">
        <v>376</v>
      </c>
      <c r="M23" s="97" t="s">
        <v>157</v>
      </c>
      <c r="N23" s="290" t="s">
        <v>164</v>
      </c>
      <c r="O23" s="285"/>
      <c r="P23" s="290" t="s">
        <v>164</v>
      </c>
      <c r="Q23" s="285"/>
      <c r="R23" s="290" t="s">
        <v>374</v>
      </c>
      <c r="S23" s="287"/>
      <c r="T23" s="285"/>
      <c r="U23" s="97" t="s">
        <v>157</v>
      </c>
      <c r="V23" s="97" t="s">
        <v>164</v>
      </c>
      <c r="W23" s="97" t="s">
        <v>375</v>
      </c>
      <c r="X23" s="97" t="s">
        <v>157</v>
      </c>
      <c r="Y23" s="97" t="s">
        <v>380</v>
      </c>
    </row>
    <row r="24" spans="2:25">
      <c r="B24" s="278" t="s">
        <v>146</v>
      </c>
      <c r="C24" s="280" t="s">
        <v>323</v>
      </c>
      <c r="D24" s="281"/>
      <c r="E24" s="284" t="s">
        <v>278</v>
      </c>
      <c r="F24" s="285"/>
      <c r="G24" s="286" t="s">
        <v>328</v>
      </c>
      <c r="H24" s="287"/>
      <c r="I24" s="285"/>
      <c r="J24" s="288" t="s">
        <v>157</v>
      </c>
      <c r="K24" s="285"/>
      <c r="L24" s="96" t="s">
        <v>157</v>
      </c>
      <c r="M24" s="96" t="s">
        <v>157</v>
      </c>
      <c r="N24" s="288" t="s">
        <v>157</v>
      </c>
      <c r="O24" s="285"/>
      <c r="P24" s="288" t="s">
        <v>164</v>
      </c>
      <c r="Q24" s="285"/>
      <c r="R24" s="288" t="s">
        <v>157</v>
      </c>
      <c r="S24" s="287"/>
      <c r="T24" s="285"/>
      <c r="U24" s="96" t="s">
        <v>157</v>
      </c>
      <c r="V24" s="96" t="s">
        <v>157</v>
      </c>
      <c r="W24" s="96" t="s">
        <v>157</v>
      </c>
      <c r="X24" s="96" t="s">
        <v>157</v>
      </c>
      <c r="Y24" s="97" t="s">
        <v>164</v>
      </c>
    </row>
    <row r="25" spans="2:25">
      <c r="B25" s="291"/>
      <c r="C25" s="149"/>
      <c r="D25" s="292"/>
      <c r="E25" s="284" t="s">
        <v>281</v>
      </c>
      <c r="F25" s="285"/>
      <c r="G25" s="286" t="s">
        <v>333</v>
      </c>
      <c r="H25" s="287"/>
      <c r="I25" s="285"/>
      <c r="J25" s="288" t="s">
        <v>157</v>
      </c>
      <c r="K25" s="285"/>
      <c r="L25" s="96" t="s">
        <v>157</v>
      </c>
      <c r="M25" s="96" t="s">
        <v>157</v>
      </c>
      <c r="N25" s="288" t="s">
        <v>157</v>
      </c>
      <c r="O25" s="285"/>
      <c r="P25" s="288" t="s">
        <v>157</v>
      </c>
      <c r="Q25" s="285"/>
      <c r="R25" s="288" t="s">
        <v>157</v>
      </c>
      <c r="S25" s="287"/>
      <c r="T25" s="285"/>
      <c r="U25" s="96" t="s">
        <v>157</v>
      </c>
      <c r="V25" s="96" t="s">
        <v>157</v>
      </c>
      <c r="W25" s="96" t="s">
        <v>157</v>
      </c>
      <c r="X25" s="96" t="s">
        <v>164</v>
      </c>
      <c r="Y25" s="97" t="s">
        <v>164</v>
      </c>
    </row>
    <row r="26" spans="2:25">
      <c r="B26" s="291"/>
      <c r="C26" s="149"/>
      <c r="D26" s="292"/>
      <c r="E26" s="284" t="s">
        <v>282</v>
      </c>
      <c r="F26" s="285"/>
      <c r="G26" s="286" t="s">
        <v>336</v>
      </c>
      <c r="H26" s="287"/>
      <c r="I26" s="285"/>
      <c r="J26" s="288" t="s">
        <v>157</v>
      </c>
      <c r="K26" s="285"/>
      <c r="L26" s="96" t="s">
        <v>381</v>
      </c>
      <c r="M26" s="96" t="s">
        <v>157</v>
      </c>
      <c r="N26" s="288" t="s">
        <v>157</v>
      </c>
      <c r="O26" s="285"/>
      <c r="P26" s="288" t="s">
        <v>157</v>
      </c>
      <c r="Q26" s="285"/>
      <c r="R26" s="288" t="s">
        <v>157</v>
      </c>
      <c r="S26" s="287"/>
      <c r="T26" s="285"/>
      <c r="U26" s="96" t="s">
        <v>157</v>
      </c>
      <c r="V26" s="96" t="s">
        <v>157</v>
      </c>
      <c r="W26" s="96" t="s">
        <v>157</v>
      </c>
      <c r="X26" s="96" t="s">
        <v>157</v>
      </c>
      <c r="Y26" s="97" t="s">
        <v>381</v>
      </c>
    </row>
    <row r="27" spans="2:25">
      <c r="B27" s="291"/>
      <c r="C27" s="149"/>
      <c r="D27" s="292"/>
      <c r="E27" s="284" t="s">
        <v>280</v>
      </c>
      <c r="F27" s="285"/>
      <c r="G27" s="286" t="s">
        <v>330</v>
      </c>
      <c r="H27" s="287"/>
      <c r="I27" s="285"/>
      <c r="J27" s="288" t="s">
        <v>157</v>
      </c>
      <c r="K27" s="285"/>
      <c r="L27" s="96" t="s">
        <v>157</v>
      </c>
      <c r="M27" s="96" t="s">
        <v>157</v>
      </c>
      <c r="N27" s="288" t="s">
        <v>157</v>
      </c>
      <c r="O27" s="285"/>
      <c r="P27" s="288" t="s">
        <v>164</v>
      </c>
      <c r="Q27" s="285"/>
      <c r="R27" s="288" t="s">
        <v>157</v>
      </c>
      <c r="S27" s="287"/>
      <c r="T27" s="285"/>
      <c r="U27" s="96" t="s">
        <v>157</v>
      </c>
      <c r="V27" s="96" t="s">
        <v>157</v>
      </c>
      <c r="W27" s="96" t="s">
        <v>157</v>
      </c>
      <c r="X27" s="96" t="s">
        <v>157</v>
      </c>
      <c r="Y27" s="97" t="s">
        <v>164</v>
      </c>
    </row>
    <row r="28" spans="2:25">
      <c r="B28" s="291"/>
      <c r="C28" s="149"/>
      <c r="D28" s="292"/>
      <c r="E28" s="284" t="s">
        <v>275</v>
      </c>
      <c r="F28" s="285"/>
      <c r="G28" s="286" t="s">
        <v>325</v>
      </c>
      <c r="H28" s="287"/>
      <c r="I28" s="285"/>
      <c r="J28" s="288" t="s">
        <v>157</v>
      </c>
      <c r="K28" s="285"/>
      <c r="L28" s="96" t="s">
        <v>157</v>
      </c>
      <c r="M28" s="96" t="s">
        <v>157</v>
      </c>
      <c r="N28" s="288" t="s">
        <v>157</v>
      </c>
      <c r="O28" s="285"/>
      <c r="P28" s="288" t="s">
        <v>164</v>
      </c>
      <c r="Q28" s="285"/>
      <c r="R28" s="288" t="s">
        <v>157</v>
      </c>
      <c r="S28" s="287"/>
      <c r="T28" s="285"/>
      <c r="U28" s="96" t="s">
        <v>157</v>
      </c>
      <c r="V28" s="96" t="s">
        <v>157</v>
      </c>
      <c r="W28" s="96" t="s">
        <v>157</v>
      </c>
      <c r="X28" s="96" t="s">
        <v>157</v>
      </c>
      <c r="Y28" s="97" t="s">
        <v>164</v>
      </c>
    </row>
    <row r="29" spans="2:25">
      <c r="B29" s="279"/>
      <c r="C29" s="282"/>
      <c r="D29" s="283"/>
      <c r="E29" s="289" t="s">
        <v>382</v>
      </c>
      <c r="F29" s="287"/>
      <c r="G29" s="287"/>
      <c r="H29" s="287"/>
      <c r="I29" s="285"/>
      <c r="J29" s="290" t="s">
        <v>157</v>
      </c>
      <c r="K29" s="285"/>
      <c r="L29" s="97" t="s">
        <v>381</v>
      </c>
      <c r="M29" s="97" t="s">
        <v>157</v>
      </c>
      <c r="N29" s="290" t="s">
        <v>157</v>
      </c>
      <c r="O29" s="285"/>
      <c r="P29" s="290" t="s">
        <v>164</v>
      </c>
      <c r="Q29" s="285"/>
      <c r="R29" s="290" t="s">
        <v>157</v>
      </c>
      <c r="S29" s="287"/>
      <c r="T29" s="285"/>
      <c r="U29" s="97" t="s">
        <v>157</v>
      </c>
      <c r="V29" s="97" t="s">
        <v>157</v>
      </c>
      <c r="W29" s="97" t="s">
        <v>157</v>
      </c>
      <c r="X29" s="97" t="s">
        <v>164</v>
      </c>
      <c r="Y29" s="97" t="s">
        <v>381</v>
      </c>
    </row>
    <row r="30" spans="2:25">
      <c r="B30" s="278" t="s">
        <v>147</v>
      </c>
      <c r="C30" s="280" t="s">
        <v>337</v>
      </c>
      <c r="D30" s="281"/>
      <c r="E30" s="284" t="s">
        <v>284</v>
      </c>
      <c r="F30" s="285"/>
      <c r="G30" s="286" t="s">
        <v>339</v>
      </c>
      <c r="H30" s="287"/>
      <c r="I30" s="285"/>
      <c r="J30" s="288" t="s">
        <v>164</v>
      </c>
      <c r="K30" s="285"/>
      <c r="L30" s="96" t="s">
        <v>157</v>
      </c>
      <c r="M30" s="96" t="s">
        <v>157</v>
      </c>
      <c r="N30" s="288" t="s">
        <v>157</v>
      </c>
      <c r="O30" s="285"/>
      <c r="P30" s="288" t="s">
        <v>157</v>
      </c>
      <c r="Q30" s="285"/>
      <c r="R30" s="288" t="s">
        <v>157</v>
      </c>
      <c r="S30" s="287"/>
      <c r="T30" s="285"/>
      <c r="U30" s="96" t="s">
        <v>157</v>
      </c>
      <c r="V30" s="96" t="s">
        <v>157</v>
      </c>
      <c r="W30" s="96" t="s">
        <v>157</v>
      </c>
      <c r="X30" s="96" t="s">
        <v>157</v>
      </c>
      <c r="Y30" s="97" t="s">
        <v>164</v>
      </c>
    </row>
    <row r="31" spans="2:25">
      <c r="B31" s="279"/>
      <c r="C31" s="282"/>
      <c r="D31" s="283"/>
      <c r="E31" s="289" t="s">
        <v>383</v>
      </c>
      <c r="F31" s="287"/>
      <c r="G31" s="287"/>
      <c r="H31" s="287"/>
      <c r="I31" s="285"/>
      <c r="J31" s="290" t="s">
        <v>164</v>
      </c>
      <c r="K31" s="285"/>
      <c r="L31" s="97" t="s">
        <v>157</v>
      </c>
      <c r="M31" s="97" t="s">
        <v>157</v>
      </c>
      <c r="N31" s="290" t="s">
        <v>157</v>
      </c>
      <c r="O31" s="285"/>
      <c r="P31" s="290" t="s">
        <v>157</v>
      </c>
      <c r="Q31" s="285"/>
      <c r="R31" s="290" t="s">
        <v>157</v>
      </c>
      <c r="S31" s="287"/>
      <c r="T31" s="285"/>
      <c r="U31" s="97" t="s">
        <v>157</v>
      </c>
      <c r="V31" s="97" t="s">
        <v>157</v>
      </c>
      <c r="W31" s="97" t="s">
        <v>157</v>
      </c>
      <c r="X31" s="97" t="s">
        <v>157</v>
      </c>
      <c r="Y31" s="97" t="s">
        <v>164</v>
      </c>
    </row>
    <row r="32" spans="2:25">
      <c r="B32" s="278" t="s">
        <v>148</v>
      </c>
      <c r="C32" s="280" t="s">
        <v>343</v>
      </c>
      <c r="D32" s="281"/>
      <c r="E32" s="284" t="s">
        <v>291</v>
      </c>
      <c r="F32" s="285"/>
      <c r="G32" s="286" t="s">
        <v>351</v>
      </c>
      <c r="H32" s="287"/>
      <c r="I32" s="285"/>
      <c r="J32" s="288" t="s">
        <v>157</v>
      </c>
      <c r="K32" s="285"/>
      <c r="L32" s="96" t="s">
        <v>157</v>
      </c>
      <c r="M32" s="96" t="s">
        <v>157</v>
      </c>
      <c r="N32" s="288" t="s">
        <v>157</v>
      </c>
      <c r="O32" s="285"/>
      <c r="P32" s="288" t="s">
        <v>164</v>
      </c>
      <c r="Q32" s="285"/>
      <c r="R32" s="288" t="s">
        <v>157</v>
      </c>
      <c r="S32" s="287"/>
      <c r="T32" s="285"/>
      <c r="U32" s="96" t="s">
        <v>157</v>
      </c>
      <c r="V32" s="96" t="s">
        <v>157</v>
      </c>
      <c r="W32" s="96" t="s">
        <v>157</v>
      </c>
      <c r="X32" s="96" t="s">
        <v>157</v>
      </c>
      <c r="Y32" s="97" t="s">
        <v>164</v>
      </c>
    </row>
    <row r="33" spans="2:25">
      <c r="B33" s="279"/>
      <c r="C33" s="282"/>
      <c r="D33" s="283"/>
      <c r="E33" s="289" t="s">
        <v>384</v>
      </c>
      <c r="F33" s="287"/>
      <c r="G33" s="287"/>
      <c r="H33" s="287"/>
      <c r="I33" s="285"/>
      <c r="J33" s="290" t="s">
        <v>157</v>
      </c>
      <c r="K33" s="285"/>
      <c r="L33" s="97" t="s">
        <v>157</v>
      </c>
      <c r="M33" s="97" t="s">
        <v>157</v>
      </c>
      <c r="N33" s="290" t="s">
        <v>157</v>
      </c>
      <c r="O33" s="285"/>
      <c r="P33" s="290" t="s">
        <v>164</v>
      </c>
      <c r="Q33" s="285"/>
      <c r="R33" s="290" t="s">
        <v>157</v>
      </c>
      <c r="S33" s="287"/>
      <c r="T33" s="285"/>
      <c r="U33" s="97" t="s">
        <v>157</v>
      </c>
      <c r="V33" s="97" t="s">
        <v>157</v>
      </c>
      <c r="W33" s="97" t="s">
        <v>157</v>
      </c>
      <c r="X33" s="97" t="s">
        <v>157</v>
      </c>
      <c r="Y33" s="97" t="s">
        <v>164</v>
      </c>
    </row>
    <row r="34" spans="2:25">
      <c r="B34" s="278" t="s">
        <v>149</v>
      </c>
      <c r="C34" s="280" t="s">
        <v>353</v>
      </c>
      <c r="D34" s="281"/>
      <c r="E34" s="284" t="s">
        <v>294</v>
      </c>
      <c r="F34" s="285"/>
      <c r="G34" s="286" t="s">
        <v>354</v>
      </c>
      <c r="H34" s="287"/>
      <c r="I34" s="285"/>
      <c r="J34" s="288" t="s">
        <v>157</v>
      </c>
      <c r="K34" s="285"/>
      <c r="L34" s="96" t="s">
        <v>157</v>
      </c>
      <c r="M34" s="96" t="s">
        <v>157</v>
      </c>
      <c r="N34" s="288" t="s">
        <v>157</v>
      </c>
      <c r="O34" s="285"/>
      <c r="P34" s="288" t="s">
        <v>157</v>
      </c>
      <c r="Q34" s="285"/>
      <c r="R34" s="288" t="s">
        <v>157</v>
      </c>
      <c r="S34" s="287"/>
      <c r="T34" s="285"/>
      <c r="U34" s="96" t="s">
        <v>385</v>
      </c>
      <c r="V34" s="96" t="s">
        <v>164</v>
      </c>
      <c r="W34" s="96" t="s">
        <v>157</v>
      </c>
      <c r="X34" s="96" t="s">
        <v>157</v>
      </c>
      <c r="Y34" s="97" t="s">
        <v>385</v>
      </c>
    </row>
    <row r="35" spans="2:25">
      <c r="B35" s="279"/>
      <c r="C35" s="282"/>
      <c r="D35" s="283"/>
      <c r="E35" s="289" t="s">
        <v>386</v>
      </c>
      <c r="F35" s="287"/>
      <c r="G35" s="287"/>
      <c r="H35" s="287"/>
      <c r="I35" s="285"/>
      <c r="J35" s="290" t="s">
        <v>157</v>
      </c>
      <c r="K35" s="285"/>
      <c r="L35" s="97" t="s">
        <v>157</v>
      </c>
      <c r="M35" s="97" t="s">
        <v>157</v>
      </c>
      <c r="N35" s="290" t="s">
        <v>157</v>
      </c>
      <c r="O35" s="285"/>
      <c r="P35" s="290" t="s">
        <v>157</v>
      </c>
      <c r="Q35" s="285"/>
      <c r="R35" s="290" t="s">
        <v>157</v>
      </c>
      <c r="S35" s="287"/>
      <c r="T35" s="285"/>
      <c r="U35" s="97" t="s">
        <v>385</v>
      </c>
      <c r="V35" s="97" t="s">
        <v>164</v>
      </c>
      <c r="W35" s="97" t="s">
        <v>157</v>
      </c>
      <c r="X35" s="97" t="s">
        <v>157</v>
      </c>
      <c r="Y35" s="97" t="s">
        <v>385</v>
      </c>
    </row>
    <row r="36" spans="2:25" ht="0" hidden="1" customHeight="1"/>
  </sheetData>
  <mergeCells count="176">
    <mergeCell ref="A1:F1"/>
    <mergeCell ref="Q1:R1"/>
    <mergeCell ref="A2:S2"/>
    <mergeCell ref="A3:S3"/>
    <mergeCell ref="A4:S4"/>
    <mergeCell ref="A5:S5"/>
    <mergeCell ref="X7:X8"/>
    <mergeCell ref="Y7:Y11"/>
    <mergeCell ref="B8:C10"/>
    <mergeCell ref="J9:K11"/>
    <mergeCell ref="L9:L11"/>
    <mergeCell ref="M9:M11"/>
    <mergeCell ref="N9:O11"/>
    <mergeCell ref="P9:Q11"/>
    <mergeCell ref="R9:T11"/>
    <mergeCell ref="U9:U11"/>
    <mergeCell ref="H7:H9"/>
    <mergeCell ref="J7:L8"/>
    <mergeCell ref="M7:O8"/>
    <mergeCell ref="P7:Q8"/>
    <mergeCell ref="R7:T8"/>
    <mergeCell ref="U7:W8"/>
    <mergeCell ref="V9:V11"/>
    <mergeCell ref="W9:W11"/>
    <mergeCell ref="X9:X11"/>
    <mergeCell ref="B12:B16"/>
    <mergeCell ref="C12:D16"/>
    <mergeCell ref="E12:F12"/>
    <mergeCell ref="G12:I12"/>
    <mergeCell ref="J12:K12"/>
    <mergeCell ref="N12:O12"/>
    <mergeCell ref="P12:Q12"/>
    <mergeCell ref="R12:T12"/>
    <mergeCell ref="E13:F13"/>
    <mergeCell ref="R14:T14"/>
    <mergeCell ref="E15:F15"/>
    <mergeCell ref="G15:I15"/>
    <mergeCell ref="J15:K15"/>
    <mergeCell ref="N15:O15"/>
    <mergeCell ref="P15:Q15"/>
    <mergeCell ref="R15:T15"/>
    <mergeCell ref="G13:I13"/>
    <mergeCell ref="J13:K13"/>
    <mergeCell ref="N13:O13"/>
    <mergeCell ref="P13:Q13"/>
    <mergeCell ref="R13:T13"/>
    <mergeCell ref="E14:F14"/>
    <mergeCell ref="G14:I14"/>
    <mergeCell ref="J14:K14"/>
    <mergeCell ref="N14:O14"/>
    <mergeCell ref="P14:Q14"/>
    <mergeCell ref="E16:I16"/>
    <mergeCell ref="J16:K16"/>
    <mergeCell ref="N16:O16"/>
    <mergeCell ref="P16:Q16"/>
    <mergeCell ref="R16:T16"/>
    <mergeCell ref="B17:B19"/>
    <mergeCell ref="C17:D19"/>
    <mergeCell ref="E17:F17"/>
    <mergeCell ref="G17:I17"/>
    <mergeCell ref="J17:K17"/>
    <mergeCell ref="N17:O17"/>
    <mergeCell ref="P17:Q17"/>
    <mergeCell ref="R17:T17"/>
    <mergeCell ref="E18:F18"/>
    <mergeCell ref="G18:I18"/>
    <mergeCell ref="J18:K18"/>
    <mergeCell ref="N18:O18"/>
    <mergeCell ref="P18:Q18"/>
    <mergeCell ref="R18:T18"/>
    <mergeCell ref="E19:I19"/>
    <mergeCell ref="J19:K19"/>
    <mergeCell ref="N19:O19"/>
    <mergeCell ref="P19:Q19"/>
    <mergeCell ref="R19:T19"/>
    <mergeCell ref="B20:B23"/>
    <mergeCell ref="C20:D23"/>
    <mergeCell ref="E20:F20"/>
    <mergeCell ref="G20:I20"/>
    <mergeCell ref="J20:K20"/>
    <mergeCell ref="E22:F22"/>
    <mergeCell ref="G22:I22"/>
    <mergeCell ref="J22:K22"/>
    <mergeCell ref="N22:O22"/>
    <mergeCell ref="P22:Q22"/>
    <mergeCell ref="R22:T22"/>
    <mergeCell ref="N20:O20"/>
    <mergeCell ref="P20:Q20"/>
    <mergeCell ref="R20:T20"/>
    <mergeCell ref="E21:F21"/>
    <mergeCell ref="G21:I21"/>
    <mergeCell ref="J21:K21"/>
    <mergeCell ref="N21:O21"/>
    <mergeCell ref="P21:Q21"/>
    <mergeCell ref="R21:T21"/>
    <mergeCell ref="E23:I23"/>
    <mergeCell ref="J23:K23"/>
    <mergeCell ref="N23:O23"/>
    <mergeCell ref="P23:Q23"/>
    <mergeCell ref="R23:T23"/>
    <mergeCell ref="B24:B29"/>
    <mergeCell ref="C24:D29"/>
    <mergeCell ref="E24:F24"/>
    <mergeCell ref="G24:I24"/>
    <mergeCell ref="J24:K24"/>
    <mergeCell ref="N24:O24"/>
    <mergeCell ref="P24:Q24"/>
    <mergeCell ref="R24:T24"/>
    <mergeCell ref="E25:F25"/>
    <mergeCell ref="G25:I25"/>
    <mergeCell ref="J25:K25"/>
    <mergeCell ref="N25:O25"/>
    <mergeCell ref="P25:Q25"/>
    <mergeCell ref="R25:T25"/>
    <mergeCell ref="P28:Q28"/>
    <mergeCell ref="R28:T28"/>
    <mergeCell ref="E27:F27"/>
    <mergeCell ref="G27:I27"/>
    <mergeCell ref="J27:K27"/>
    <mergeCell ref="N27:O27"/>
    <mergeCell ref="P27:Q27"/>
    <mergeCell ref="R27:T27"/>
    <mergeCell ref="E26:F26"/>
    <mergeCell ref="G26:I26"/>
    <mergeCell ref="J26:K26"/>
    <mergeCell ref="N26:O26"/>
    <mergeCell ref="P26:Q26"/>
    <mergeCell ref="R26:T26"/>
    <mergeCell ref="B30:B31"/>
    <mergeCell ref="C30:D31"/>
    <mergeCell ref="E30:F30"/>
    <mergeCell ref="G30:I30"/>
    <mergeCell ref="J30:K30"/>
    <mergeCell ref="E28:F28"/>
    <mergeCell ref="G28:I28"/>
    <mergeCell ref="J28:K28"/>
    <mergeCell ref="N28:O28"/>
    <mergeCell ref="N30:O30"/>
    <mergeCell ref="P30:Q30"/>
    <mergeCell ref="R30:T30"/>
    <mergeCell ref="E31:I31"/>
    <mergeCell ref="J31:K31"/>
    <mergeCell ref="N31:O31"/>
    <mergeCell ref="P31:Q31"/>
    <mergeCell ref="R31:T31"/>
    <mergeCell ref="E29:I29"/>
    <mergeCell ref="J29:K29"/>
    <mergeCell ref="N29:O29"/>
    <mergeCell ref="P29:Q29"/>
    <mergeCell ref="R29:T29"/>
    <mergeCell ref="P32:Q32"/>
    <mergeCell ref="R32:T32"/>
    <mergeCell ref="E33:I33"/>
    <mergeCell ref="J33:K33"/>
    <mergeCell ref="N33:O33"/>
    <mergeCell ref="P33:Q33"/>
    <mergeCell ref="R33:T33"/>
    <mergeCell ref="B32:B33"/>
    <mergeCell ref="C32:D33"/>
    <mergeCell ref="E32:F32"/>
    <mergeCell ref="G32:I32"/>
    <mergeCell ref="J32:K32"/>
    <mergeCell ref="N32:O32"/>
    <mergeCell ref="P34:Q34"/>
    <mergeCell ref="R34:T34"/>
    <mergeCell ref="E35:I35"/>
    <mergeCell ref="J35:K35"/>
    <mergeCell ref="N35:O35"/>
    <mergeCell ref="P35:Q35"/>
    <mergeCell ref="R35:T35"/>
    <mergeCell ref="B34:B35"/>
    <mergeCell ref="C34:D35"/>
    <mergeCell ref="E34:F34"/>
    <mergeCell ref="G34:I34"/>
    <mergeCell ref="J34:K34"/>
    <mergeCell ref="N34:O34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กระดาษทำการเงินสะสม</vt:lpstr>
      <vt:lpstr>หมายเหตุ 1</vt:lpstr>
      <vt:lpstr>หมายเหตุ 2</vt:lpstr>
      <vt:lpstr>งบทดลอง</vt:lpstr>
      <vt:lpstr>งบรับขจ่าย</vt:lpstr>
      <vt:lpstr>กระดาษทำการจ่ายจากรายรับ</vt:lpstr>
      <vt:lpstr>กระดาษทำการงปม.คงเหลือ</vt:lpstr>
      <vt:lpstr>กระดาษทำการโอนงปม.</vt:lpstr>
      <vt:lpstr>กระดาษทำการงปม.คงเหลือ!Print_Titles</vt:lpstr>
      <vt:lpstr>กระดาษทำการเงินสะสม!Print_Titles</vt:lpstr>
      <vt:lpstr>กระดาษทำการจ่ายจากรายรับ!Print_Titles</vt:lpstr>
      <vt:lpstr>กระดาษทำการโอนงปม.!Print_Titles</vt:lpstr>
      <vt:lpstr>งบทดลอง!Print_Titles</vt:lpstr>
      <vt:lpstr>งบรับขจ่าย!Print_Titles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2017-10-16T08:53:47Z</cp:lastPrinted>
  <dcterms:modified xsi:type="dcterms:W3CDTF">2017-10-16T08:54:11Z</dcterms:modified>
</cp:coreProperties>
</file>